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26.xml" ContentType="application/vnd.ms-excel.controlproperties+xml"/>
  <Override PartName="/xl/drawings/drawing7.xml" ContentType="application/vnd.openxmlformats-officedocument.drawing+xml"/>
  <Override PartName="/xl/ctrlProps/ctrlProp27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Z:\Estudos Econômicos\3_Resenhas\4_Construção Civil\2016\07 Julho\"/>
    </mc:Choice>
  </mc:AlternateContent>
  <bookViews>
    <workbookView xWindow="0" yWindow="0" windowWidth="19200" windowHeight="11745" tabRatio="583" activeTab="7"/>
  </bookViews>
  <sheets>
    <sheet name="Índice" sheetId="14" r:id="rId1"/>
    <sheet name="G1" sheetId="4" r:id="rId2"/>
    <sheet name="G2-3" sheetId="7" r:id="rId3"/>
    <sheet name="G4" sheetId="15" r:id="rId4"/>
    <sheet name="G5" sheetId="10" r:id="rId5"/>
    <sheet name="G6" sheetId="5" r:id="rId6"/>
    <sheet name="Tab1" sheetId="11" r:id="rId7"/>
    <sheet name="Tab2" sheetId="12" r:id="rId8"/>
    <sheet name="Dados&gt;&gt;" sheetId="13" state="hidden" r:id="rId9"/>
    <sheet name="Nomes" sheetId="2" state="hidden" r:id="rId10"/>
    <sheet name="sinapi" sheetId="1" state="hidden" r:id="rId11"/>
    <sheet name="cub" sheetId="8" state="hidden" r:id="rId12"/>
    <sheet name="fipezap" sheetId="9" state="hidden" r:id="rId13"/>
    <sheet name="Consulta - Sidra" sheetId="16" state="hidden" r:id="rId14"/>
  </sheets>
  <externalReferences>
    <externalReference r:id="rId15"/>
    <externalReference r:id="rId16"/>
  </externalReferences>
  <definedNames>
    <definedName name="base_cub">cub!$A$1:$V$36</definedName>
    <definedName name="base_sinapi">sinapi!$A$3:$KM$72</definedName>
    <definedName name="fipezap">fipezap!$A$1:$AE$52</definedName>
    <definedName name="meses_cub">cub!$B$17:$B$36</definedName>
    <definedName name="meses_sinapi">sinapi!$B$6:$B$72</definedName>
  </definedNames>
  <calcPr calcId="152511"/>
  <pivotCaches>
    <pivotCache cacheId="0" r:id="rId17"/>
  </pivotCaches>
</workbook>
</file>

<file path=xl/calcChain.xml><?xml version="1.0" encoding="utf-8"?>
<calcChain xmlns="http://schemas.openxmlformats.org/spreadsheetml/2006/main">
  <c r="B52" i="9" l="1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B36" i="8"/>
  <c r="C36" i="8"/>
  <c r="D36" i="8"/>
  <c r="E36" i="8"/>
  <c r="F36" i="8"/>
  <c r="G36" i="8"/>
  <c r="H36" i="8"/>
  <c r="I36" i="8"/>
  <c r="J36" i="8"/>
  <c r="K36" i="8"/>
  <c r="L36" i="8"/>
  <c r="R36" i="8"/>
  <c r="S36" i="8"/>
  <c r="T36" i="8"/>
  <c r="U36" i="8"/>
  <c r="V36" i="8"/>
  <c r="F32" i="12" l="1"/>
  <c r="B51" i="9" l="1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B35" i="8"/>
  <c r="C35" i="8" l="1"/>
  <c r="D35" i="8"/>
  <c r="E35" i="8"/>
  <c r="F35" i="8"/>
  <c r="G35" i="8"/>
  <c r="U35" i="8" l="1"/>
  <c r="S35" i="8"/>
  <c r="T35" i="8"/>
  <c r="R35" i="8"/>
  <c r="V35" i="8"/>
  <c r="K35" i="8"/>
  <c r="I35" i="8"/>
  <c r="H35" i="8" l="1"/>
  <c r="L35" i="8"/>
  <c r="J35" i="8"/>
  <c r="C34" i="8" l="1"/>
  <c r="D34" i="8"/>
  <c r="E34" i="8"/>
  <c r="F34" i="8"/>
  <c r="G34" i="8"/>
  <c r="H34" i="8"/>
  <c r="I34" i="8"/>
  <c r="J34" i="8"/>
  <c r="K34" i="8"/>
  <c r="L34" i="8"/>
  <c r="R34" i="8"/>
  <c r="S34" i="8"/>
  <c r="T34" i="8"/>
  <c r="U34" i="8"/>
  <c r="V34" i="8"/>
  <c r="B34" i="8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U32" i="8" l="1"/>
  <c r="U31" i="8"/>
  <c r="U33" i="8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B33" i="8"/>
  <c r="C33" i="8"/>
  <c r="D33" i="8"/>
  <c r="E33" i="8"/>
  <c r="F33" i="8"/>
  <c r="G33" i="8"/>
  <c r="H33" i="8"/>
  <c r="I33" i="8"/>
  <c r="J33" i="8"/>
  <c r="K33" i="8"/>
  <c r="L33" i="8"/>
  <c r="R33" i="8"/>
  <c r="S33" i="8"/>
  <c r="T33" i="8"/>
  <c r="V33" i="8"/>
  <c r="I32" i="8" l="1"/>
  <c r="V19" i="8" l="1"/>
  <c r="R32" i="8"/>
  <c r="R31" i="8"/>
  <c r="S32" i="8"/>
  <c r="T32" i="8"/>
  <c r="V32" i="8"/>
  <c r="R30" i="8"/>
  <c r="S30" i="8"/>
  <c r="T30" i="8"/>
  <c r="U30" i="8"/>
  <c r="V30" i="8"/>
  <c r="S31" i="8"/>
  <c r="T31" i="8"/>
  <c r="V31" i="8"/>
  <c r="L30" i="8"/>
  <c r="L31" i="8"/>
  <c r="L32" i="8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B32" i="8"/>
  <c r="C32" i="8"/>
  <c r="D32" i="8"/>
  <c r="E32" i="8"/>
  <c r="F32" i="8"/>
  <c r="G32" i="8"/>
  <c r="H32" i="8"/>
  <c r="J32" i="8"/>
  <c r="K32" i="8"/>
  <c r="C28" i="8"/>
  <c r="B47" i="9" l="1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B31" i="8"/>
  <c r="F22" i="12" l="1"/>
  <c r="B26" i="8" l="1"/>
  <c r="B27" i="8"/>
  <c r="B28" i="8"/>
  <c r="B29" i="8"/>
  <c r="B30" i="8"/>
  <c r="G22" i="12" l="1"/>
  <c r="C27" i="12"/>
  <c r="G23" i="12" l="1"/>
  <c r="I23" i="12" s="1"/>
  <c r="D8" i="12"/>
  <c r="B5" i="12" l="1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B45" i="9" l="1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B44" i="9" l="1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B43" i="9" l="1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E35" i="5" l="1"/>
  <c r="E38" i="5"/>
  <c r="D38" i="5"/>
  <c r="C38" i="5"/>
  <c r="E37" i="5"/>
  <c r="E36" i="5"/>
  <c r="D37" i="5"/>
  <c r="D36" i="5"/>
  <c r="D35" i="5"/>
  <c r="D40" i="7"/>
  <c r="C37" i="4"/>
  <c r="E39" i="4" s="1"/>
  <c r="C38" i="4"/>
  <c r="F39" i="4" s="1"/>
  <c r="C36" i="4"/>
  <c r="D36" i="4" s="1"/>
  <c r="D39" i="4" l="1"/>
  <c r="D37" i="4"/>
  <c r="E40" i="4" s="1"/>
  <c r="D38" i="4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B41" i="9" l="1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B25" i="8"/>
  <c r="B24" i="8" l="1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C28" i="12" l="1"/>
  <c r="C29" i="12"/>
  <c r="F29" i="12"/>
  <c r="G29" i="12"/>
  <c r="H29" i="12"/>
  <c r="F31" i="12"/>
  <c r="B39" i="9" l="1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B23" i="8"/>
  <c r="F23" i="12" s="1"/>
  <c r="B22" i="8" l="1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B37" i="9" l="1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B21" i="8" l="1"/>
  <c r="C9" i="14" l="1"/>
  <c r="C10" i="14"/>
  <c r="C14" i="14"/>
  <c r="C13" i="14"/>
  <c r="F33" i="12" l="1"/>
  <c r="F34" i="12"/>
  <c r="F35" i="12"/>
  <c r="B10" i="12"/>
  <c r="B9" i="12"/>
  <c r="D45" i="11" l="1"/>
  <c r="D35" i="4"/>
  <c r="B52" i="4" s="1"/>
  <c r="F36" i="11" l="1"/>
  <c r="F32" i="11"/>
  <c r="F28" i="11"/>
  <c r="F24" i="11"/>
  <c r="F20" i="11"/>
  <c r="F16" i="11"/>
  <c r="F12" i="11"/>
  <c r="F8" i="11"/>
  <c r="C37" i="11"/>
  <c r="C33" i="11"/>
  <c r="C29" i="11"/>
  <c r="C25" i="11"/>
  <c r="C21" i="11"/>
  <c r="C17" i="11"/>
  <c r="C13" i="11"/>
  <c r="C9" i="11"/>
  <c r="E39" i="11"/>
  <c r="E35" i="11"/>
  <c r="E31" i="11"/>
  <c r="E27" i="11"/>
  <c r="E23" i="11"/>
  <c r="E19" i="11"/>
  <c r="E15" i="11"/>
  <c r="E11" i="11"/>
  <c r="E22" i="11"/>
  <c r="E18" i="11"/>
  <c r="E10" i="11"/>
  <c r="F34" i="11"/>
  <c r="F26" i="11"/>
  <c r="F18" i="11"/>
  <c r="F10" i="11"/>
  <c r="C35" i="11"/>
  <c r="C27" i="11"/>
  <c r="C15" i="11"/>
  <c r="C11" i="11"/>
  <c r="C7" i="11"/>
  <c r="E37" i="11"/>
  <c r="E33" i="11"/>
  <c r="E29" i="11"/>
  <c r="E25" i="11"/>
  <c r="E21" i="11"/>
  <c r="E17" i="11"/>
  <c r="E13" i="11"/>
  <c r="E9" i="11"/>
  <c r="F33" i="11"/>
  <c r="F29" i="11"/>
  <c r="F25" i="11"/>
  <c r="F17" i="11"/>
  <c r="F13" i="11"/>
  <c r="C38" i="11"/>
  <c r="C34" i="11"/>
  <c r="C26" i="11"/>
  <c r="C18" i="11"/>
  <c r="C10" i="11"/>
  <c r="E36" i="11"/>
  <c r="E24" i="11"/>
  <c r="E12" i="11"/>
  <c r="F39" i="11"/>
  <c r="F35" i="11"/>
  <c r="F31" i="11"/>
  <c r="F27" i="11"/>
  <c r="F23" i="11"/>
  <c r="F19" i="11"/>
  <c r="F15" i="11"/>
  <c r="F11" i="11"/>
  <c r="F7" i="11"/>
  <c r="C36" i="11"/>
  <c r="C32" i="11"/>
  <c r="C28" i="11"/>
  <c r="C24" i="11"/>
  <c r="C20" i="11"/>
  <c r="C16" i="11"/>
  <c r="C12" i="11"/>
  <c r="C8" i="11"/>
  <c r="E38" i="11"/>
  <c r="E34" i="11"/>
  <c r="E30" i="11"/>
  <c r="E26" i="11"/>
  <c r="E14" i="11"/>
  <c r="F38" i="11"/>
  <c r="F30" i="11"/>
  <c r="F22" i="11"/>
  <c r="F14" i="11"/>
  <c r="C39" i="11"/>
  <c r="C31" i="11"/>
  <c r="C23" i="11"/>
  <c r="C19" i="11"/>
  <c r="E32" i="11"/>
  <c r="E20" i="11"/>
  <c r="E8" i="11"/>
  <c r="F37" i="11"/>
  <c r="F21" i="11"/>
  <c r="F9" i="11"/>
  <c r="C30" i="11"/>
  <c r="C22" i="11"/>
  <c r="C14" i="11"/>
  <c r="E7" i="11"/>
  <c r="E28" i="11"/>
  <c r="E16" i="11"/>
  <c r="E45" i="11"/>
  <c r="B4" i="11" s="1"/>
  <c r="C52" i="4"/>
  <c r="C34" i="5" l="1"/>
  <c r="A52" i="5" s="1"/>
  <c r="A39" i="15" s="1"/>
  <c r="B52" i="7"/>
  <c r="F31" i="10"/>
  <c r="E32" i="10"/>
  <c r="F32" i="10" s="1"/>
  <c r="HZ2" i="1"/>
  <c r="R4" i="8"/>
  <c r="S4" i="8"/>
  <c r="T4" i="8"/>
  <c r="U4" i="8"/>
  <c r="V4" i="8"/>
  <c r="L5" i="9"/>
  <c r="M5" i="9"/>
  <c r="N5" i="9"/>
  <c r="O5" i="9"/>
  <c r="P5" i="9"/>
  <c r="L6" i="9"/>
  <c r="M6" i="9"/>
  <c r="N6" i="9"/>
  <c r="O6" i="9"/>
  <c r="P6" i="9"/>
  <c r="L7" i="9"/>
  <c r="M7" i="9"/>
  <c r="N7" i="9"/>
  <c r="O7" i="9"/>
  <c r="P7" i="9"/>
  <c r="L8" i="9"/>
  <c r="M8" i="9"/>
  <c r="N8" i="9"/>
  <c r="O8" i="9"/>
  <c r="P8" i="9"/>
  <c r="L9" i="9"/>
  <c r="M9" i="9"/>
  <c r="N9" i="9"/>
  <c r="O9" i="9"/>
  <c r="P9" i="9"/>
  <c r="L10" i="9"/>
  <c r="M10" i="9"/>
  <c r="N10" i="9"/>
  <c r="O10" i="9"/>
  <c r="P10" i="9"/>
  <c r="L11" i="9"/>
  <c r="M11" i="9"/>
  <c r="N11" i="9"/>
  <c r="O11" i="9"/>
  <c r="P11" i="9"/>
  <c r="L12" i="9"/>
  <c r="M12" i="9"/>
  <c r="N12" i="9"/>
  <c r="O12" i="9"/>
  <c r="P12" i="9"/>
  <c r="L13" i="9"/>
  <c r="M13" i="9"/>
  <c r="N13" i="9"/>
  <c r="O13" i="9"/>
  <c r="P13" i="9"/>
  <c r="L14" i="9"/>
  <c r="M14" i="9"/>
  <c r="N14" i="9"/>
  <c r="O14" i="9"/>
  <c r="P14" i="9"/>
  <c r="L15" i="9"/>
  <c r="M15" i="9"/>
  <c r="N15" i="9"/>
  <c r="O15" i="9"/>
  <c r="P15" i="9"/>
  <c r="L16" i="9"/>
  <c r="M16" i="9"/>
  <c r="N16" i="9"/>
  <c r="O16" i="9"/>
  <c r="P16" i="9"/>
  <c r="L17" i="9"/>
  <c r="M17" i="9"/>
  <c r="N17" i="9"/>
  <c r="O17" i="9"/>
  <c r="P17" i="9"/>
  <c r="L18" i="9"/>
  <c r="M18" i="9"/>
  <c r="N18" i="9"/>
  <c r="O18" i="9"/>
  <c r="P18" i="9"/>
  <c r="L19" i="9"/>
  <c r="M19" i="9"/>
  <c r="N19" i="9"/>
  <c r="O19" i="9"/>
  <c r="P19" i="9"/>
  <c r="L20" i="9"/>
  <c r="M20" i="9"/>
  <c r="N20" i="9"/>
  <c r="O20" i="9"/>
  <c r="P20" i="9"/>
  <c r="L21" i="9"/>
  <c r="M21" i="9"/>
  <c r="N21" i="9"/>
  <c r="O21" i="9"/>
  <c r="P21" i="9"/>
  <c r="L22" i="9"/>
  <c r="M22" i="9"/>
  <c r="N22" i="9"/>
  <c r="O22" i="9"/>
  <c r="P22" i="9"/>
  <c r="L23" i="9"/>
  <c r="M23" i="9"/>
  <c r="N23" i="9"/>
  <c r="O23" i="9"/>
  <c r="P23" i="9"/>
  <c r="L24" i="9"/>
  <c r="M24" i="9"/>
  <c r="N24" i="9"/>
  <c r="O24" i="9"/>
  <c r="P24" i="9"/>
  <c r="L25" i="9"/>
  <c r="M25" i="9"/>
  <c r="N25" i="9"/>
  <c r="O25" i="9"/>
  <c r="P25" i="9"/>
  <c r="L26" i="9"/>
  <c r="M26" i="9"/>
  <c r="N26" i="9"/>
  <c r="O26" i="9"/>
  <c r="P26" i="9"/>
  <c r="L27" i="9"/>
  <c r="M27" i="9"/>
  <c r="N27" i="9"/>
  <c r="O27" i="9"/>
  <c r="P27" i="9"/>
  <c r="L28" i="9"/>
  <c r="M28" i="9"/>
  <c r="N28" i="9"/>
  <c r="O28" i="9"/>
  <c r="P28" i="9"/>
  <c r="L29" i="9"/>
  <c r="M29" i="9"/>
  <c r="N29" i="9"/>
  <c r="O29" i="9"/>
  <c r="P29" i="9"/>
  <c r="L30" i="9"/>
  <c r="M30" i="9"/>
  <c r="N30" i="9"/>
  <c r="O30" i="9"/>
  <c r="P30" i="9"/>
  <c r="L31" i="9"/>
  <c r="M31" i="9"/>
  <c r="N31" i="9"/>
  <c r="O31" i="9"/>
  <c r="P31" i="9"/>
  <c r="L32" i="9"/>
  <c r="M32" i="9"/>
  <c r="N32" i="9"/>
  <c r="O32" i="9"/>
  <c r="P32" i="9"/>
  <c r="L33" i="9"/>
  <c r="M33" i="9"/>
  <c r="N33" i="9"/>
  <c r="O33" i="9"/>
  <c r="P33" i="9"/>
  <c r="L34" i="9"/>
  <c r="M34" i="9"/>
  <c r="N34" i="9"/>
  <c r="O34" i="9"/>
  <c r="P34" i="9"/>
  <c r="L35" i="9"/>
  <c r="M35" i="9"/>
  <c r="N35" i="9"/>
  <c r="O35" i="9"/>
  <c r="P35" i="9"/>
  <c r="L36" i="9"/>
  <c r="M36" i="9"/>
  <c r="N36" i="9"/>
  <c r="O36" i="9"/>
  <c r="P36" i="9"/>
  <c r="M4" i="9"/>
  <c r="AB4" i="9" s="1"/>
  <c r="N4" i="9"/>
  <c r="AC4" i="9" s="1"/>
  <c r="O4" i="9"/>
  <c r="AD4" i="9" s="1"/>
  <c r="P4" i="9"/>
  <c r="AE4" i="9" s="1"/>
  <c r="L4" i="9"/>
  <c r="AA4" i="9" s="1"/>
  <c r="AA5" i="9" s="1"/>
  <c r="G5" i="9"/>
  <c r="H5" i="9"/>
  <c r="I5" i="9"/>
  <c r="J5" i="9"/>
  <c r="K5" i="9"/>
  <c r="G6" i="9"/>
  <c r="H6" i="9"/>
  <c r="I6" i="9"/>
  <c r="J6" i="9"/>
  <c r="K6" i="9"/>
  <c r="G7" i="9"/>
  <c r="H7" i="9"/>
  <c r="I7" i="9"/>
  <c r="J7" i="9"/>
  <c r="K7" i="9"/>
  <c r="G8" i="9"/>
  <c r="H8" i="9"/>
  <c r="I8" i="9"/>
  <c r="J8" i="9"/>
  <c r="K8" i="9"/>
  <c r="G9" i="9"/>
  <c r="H9" i="9"/>
  <c r="I9" i="9"/>
  <c r="J9" i="9"/>
  <c r="K9" i="9"/>
  <c r="G10" i="9"/>
  <c r="H10" i="9"/>
  <c r="I10" i="9"/>
  <c r="J10" i="9"/>
  <c r="K10" i="9"/>
  <c r="G11" i="9"/>
  <c r="H11" i="9"/>
  <c r="I11" i="9"/>
  <c r="J11" i="9"/>
  <c r="K11" i="9"/>
  <c r="G12" i="9"/>
  <c r="H12" i="9"/>
  <c r="I12" i="9"/>
  <c r="J12" i="9"/>
  <c r="K12" i="9"/>
  <c r="G13" i="9"/>
  <c r="H13" i="9"/>
  <c r="I13" i="9"/>
  <c r="J13" i="9"/>
  <c r="K13" i="9"/>
  <c r="G14" i="9"/>
  <c r="H14" i="9"/>
  <c r="I14" i="9"/>
  <c r="J14" i="9"/>
  <c r="K14" i="9"/>
  <c r="G15" i="9"/>
  <c r="H15" i="9"/>
  <c r="I15" i="9"/>
  <c r="J15" i="9"/>
  <c r="K15" i="9"/>
  <c r="G16" i="9"/>
  <c r="H16" i="9"/>
  <c r="I16" i="9"/>
  <c r="J16" i="9"/>
  <c r="K16" i="9"/>
  <c r="G17" i="9"/>
  <c r="H17" i="9"/>
  <c r="I17" i="9"/>
  <c r="J17" i="9"/>
  <c r="K17" i="9"/>
  <c r="G18" i="9"/>
  <c r="H18" i="9"/>
  <c r="I18" i="9"/>
  <c r="J18" i="9"/>
  <c r="K18" i="9"/>
  <c r="G19" i="9"/>
  <c r="H19" i="9"/>
  <c r="I19" i="9"/>
  <c r="J19" i="9"/>
  <c r="K19" i="9"/>
  <c r="G20" i="9"/>
  <c r="H20" i="9"/>
  <c r="I20" i="9"/>
  <c r="J20" i="9"/>
  <c r="K20" i="9"/>
  <c r="G21" i="9"/>
  <c r="H21" i="9"/>
  <c r="I21" i="9"/>
  <c r="J21" i="9"/>
  <c r="K21" i="9"/>
  <c r="G22" i="9"/>
  <c r="H22" i="9"/>
  <c r="I22" i="9"/>
  <c r="J22" i="9"/>
  <c r="K22" i="9"/>
  <c r="G23" i="9"/>
  <c r="H23" i="9"/>
  <c r="I23" i="9"/>
  <c r="J23" i="9"/>
  <c r="K23" i="9"/>
  <c r="G24" i="9"/>
  <c r="H24" i="9"/>
  <c r="I24" i="9"/>
  <c r="J24" i="9"/>
  <c r="K24" i="9"/>
  <c r="G25" i="9"/>
  <c r="H25" i="9"/>
  <c r="I25" i="9"/>
  <c r="J25" i="9"/>
  <c r="K25" i="9"/>
  <c r="G26" i="9"/>
  <c r="H26" i="9"/>
  <c r="I26" i="9"/>
  <c r="J26" i="9"/>
  <c r="K26" i="9"/>
  <c r="G27" i="9"/>
  <c r="H27" i="9"/>
  <c r="I27" i="9"/>
  <c r="J27" i="9"/>
  <c r="K27" i="9"/>
  <c r="G28" i="9"/>
  <c r="H28" i="9"/>
  <c r="I28" i="9"/>
  <c r="J28" i="9"/>
  <c r="K28" i="9"/>
  <c r="G29" i="9"/>
  <c r="H29" i="9"/>
  <c r="I29" i="9"/>
  <c r="J29" i="9"/>
  <c r="K29" i="9"/>
  <c r="G30" i="9"/>
  <c r="H30" i="9"/>
  <c r="I30" i="9"/>
  <c r="J30" i="9"/>
  <c r="K30" i="9"/>
  <c r="G31" i="9"/>
  <c r="H31" i="9"/>
  <c r="I31" i="9"/>
  <c r="J31" i="9"/>
  <c r="K31" i="9"/>
  <c r="G32" i="9"/>
  <c r="H32" i="9"/>
  <c r="I32" i="9"/>
  <c r="J32" i="9"/>
  <c r="K32" i="9"/>
  <c r="G33" i="9"/>
  <c r="H33" i="9"/>
  <c r="I33" i="9"/>
  <c r="J33" i="9"/>
  <c r="K33" i="9"/>
  <c r="G34" i="9"/>
  <c r="H34" i="9"/>
  <c r="I34" i="9"/>
  <c r="J34" i="9"/>
  <c r="K34" i="9"/>
  <c r="G35" i="9"/>
  <c r="H35" i="9"/>
  <c r="I35" i="9"/>
  <c r="J35" i="9"/>
  <c r="K35" i="9"/>
  <c r="G36" i="9"/>
  <c r="H36" i="9"/>
  <c r="I36" i="9"/>
  <c r="J36" i="9"/>
  <c r="K36" i="9"/>
  <c r="H4" i="9"/>
  <c r="W4" i="9" s="1"/>
  <c r="I4" i="9"/>
  <c r="X4" i="9" s="1"/>
  <c r="J4" i="9"/>
  <c r="Y4" i="9" s="1"/>
  <c r="K4" i="9"/>
  <c r="Z4" i="9" s="1"/>
  <c r="G4" i="9"/>
  <c r="V4" i="9" s="1"/>
  <c r="V5" i="9" s="1"/>
  <c r="B5" i="9"/>
  <c r="C5" i="9"/>
  <c r="D5" i="9"/>
  <c r="E5" i="9"/>
  <c r="F5" i="9"/>
  <c r="B6" i="9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B20" i="9"/>
  <c r="C20" i="9"/>
  <c r="D20" i="9"/>
  <c r="E20" i="9"/>
  <c r="F20" i="9"/>
  <c r="B21" i="9"/>
  <c r="C21" i="9"/>
  <c r="D21" i="9"/>
  <c r="E21" i="9"/>
  <c r="F21" i="9"/>
  <c r="B22" i="9"/>
  <c r="C22" i="9"/>
  <c r="D22" i="9"/>
  <c r="E22" i="9"/>
  <c r="F22" i="9"/>
  <c r="B23" i="9"/>
  <c r="C23" i="9"/>
  <c r="D23" i="9"/>
  <c r="E23" i="9"/>
  <c r="F23" i="9"/>
  <c r="B24" i="9"/>
  <c r="C24" i="9"/>
  <c r="D24" i="9"/>
  <c r="E24" i="9"/>
  <c r="F24" i="9"/>
  <c r="B25" i="9"/>
  <c r="C25" i="9"/>
  <c r="D25" i="9"/>
  <c r="E25" i="9"/>
  <c r="F25" i="9"/>
  <c r="B26" i="9"/>
  <c r="C26" i="9"/>
  <c r="D26" i="9"/>
  <c r="E26" i="9"/>
  <c r="F26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B31" i="9"/>
  <c r="C31" i="9"/>
  <c r="D31" i="9"/>
  <c r="E31" i="9"/>
  <c r="F31" i="9"/>
  <c r="B32" i="9"/>
  <c r="C32" i="9"/>
  <c r="D32" i="9"/>
  <c r="E32" i="9"/>
  <c r="F32" i="9"/>
  <c r="B33" i="9"/>
  <c r="C33" i="9"/>
  <c r="D33" i="9"/>
  <c r="E33" i="9"/>
  <c r="F33" i="9"/>
  <c r="B34" i="9"/>
  <c r="C34" i="9"/>
  <c r="D34" i="9"/>
  <c r="E34" i="9"/>
  <c r="F34" i="9"/>
  <c r="B35" i="9"/>
  <c r="C35" i="9"/>
  <c r="D35" i="9"/>
  <c r="E35" i="9"/>
  <c r="F35" i="9"/>
  <c r="B36" i="9"/>
  <c r="C36" i="9"/>
  <c r="D36" i="9"/>
  <c r="E36" i="9"/>
  <c r="F36" i="9"/>
  <c r="C4" i="9"/>
  <c r="R4" i="9" s="1"/>
  <c r="D4" i="9"/>
  <c r="S4" i="9" s="1"/>
  <c r="E4" i="9"/>
  <c r="T4" i="9" s="1"/>
  <c r="F4" i="9"/>
  <c r="U4" i="9" s="1"/>
  <c r="B4" i="9"/>
  <c r="Q4" i="9" s="1"/>
  <c r="Q5" i="9" s="1"/>
  <c r="B3" i="9"/>
  <c r="C3" i="9"/>
  <c r="D3" i="9"/>
  <c r="E3" i="9"/>
  <c r="F3" i="9"/>
  <c r="I4" i="8"/>
  <c r="J4" i="8"/>
  <c r="K4" i="8"/>
  <c r="L4" i="8"/>
  <c r="H4" i="8"/>
  <c r="F38" i="10" l="1"/>
  <c r="F42" i="10"/>
  <c r="F46" i="10"/>
  <c r="F50" i="10"/>
  <c r="F54" i="10"/>
  <c r="F58" i="10"/>
  <c r="F34" i="10"/>
  <c r="G34" i="10" s="1"/>
  <c r="F36" i="10"/>
  <c r="F48" i="10"/>
  <c r="F60" i="10"/>
  <c r="F35" i="10"/>
  <c r="F39" i="10"/>
  <c r="F43" i="10"/>
  <c r="F47" i="10"/>
  <c r="F51" i="10"/>
  <c r="F55" i="10"/>
  <c r="F59" i="10"/>
  <c r="G32" i="10"/>
  <c r="F44" i="10"/>
  <c r="F56" i="10"/>
  <c r="F37" i="10"/>
  <c r="F41" i="10"/>
  <c r="F45" i="10"/>
  <c r="F49" i="10"/>
  <c r="F53" i="10"/>
  <c r="F57" i="10"/>
  <c r="F61" i="10"/>
  <c r="F40" i="10"/>
  <c r="F52" i="10"/>
  <c r="C52" i="7"/>
  <c r="B52" i="5"/>
  <c r="B39" i="15" s="1"/>
  <c r="A51" i="5"/>
  <c r="G31" i="10"/>
  <c r="Z5" i="9"/>
  <c r="Z6" i="9" s="1"/>
  <c r="Z7" i="9" s="1"/>
  <c r="Z8" i="9" s="1"/>
  <c r="Z9" i="9" s="1"/>
  <c r="Z10" i="9" s="1"/>
  <c r="Z11" i="9" s="1"/>
  <c r="Z12" i="9" s="1"/>
  <c r="Z13" i="9" s="1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Z32" i="9" s="1"/>
  <c r="Z33" i="9" s="1"/>
  <c r="Z34" i="9" s="1"/>
  <c r="Z35" i="9" s="1"/>
  <c r="Z36" i="9" s="1"/>
  <c r="Z37" i="9" s="1"/>
  <c r="Z38" i="9" s="1"/>
  <c r="Z39" i="9" s="1"/>
  <c r="Z40" i="9" s="1"/>
  <c r="Z41" i="9" s="1"/>
  <c r="Z42" i="9" s="1"/>
  <c r="Z43" i="9" s="1"/>
  <c r="Z44" i="9" s="1"/>
  <c r="Z45" i="9" s="1"/>
  <c r="Z46" i="9" s="1"/>
  <c r="Z47" i="9" s="1"/>
  <c r="Z48" i="9" s="1"/>
  <c r="Z49" i="9" s="1"/>
  <c r="Z50" i="9" s="1"/>
  <c r="Z51" i="9" s="1"/>
  <c r="Z52" i="9" s="1"/>
  <c r="AB5" i="9"/>
  <c r="AB6" i="9" s="1"/>
  <c r="AB7" i="9" s="1"/>
  <c r="AB8" i="9" s="1"/>
  <c r="AB9" i="9" s="1"/>
  <c r="AB10" i="9" s="1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B26" i="9" s="1"/>
  <c r="AB27" i="9" s="1"/>
  <c r="AB28" i="9" s="1"/>
  <c r="AB29" i="9" s="1"/>
  <c r="AB30" i="9" s="1"/>
  <c r="AB31" i="9" s="1"/>
  <c r="AB32" i="9" s="1"/>
  <c r="AB33" i="9" s="1"/>
  <c r="AB34" i="9" s="1"/>
  <c r="AB35" i="9" s="1"/>
  <c r="AB36" i="9" s="1"/>
  <c r="AB37" i="9" s="1"/>
  <c r="AB38" i="9" s="1"/>
  <c r="AB39" i="9" s="1"/>
  <c r="AB40" i="9" s="1"/>
  <c r="AB41" i="9" s="1"/>
  <c r="AB42" i="9" s="1"/>
  <c r="AB43" i="9" s="1"/>
  <c r="AB44" i="9" s="1"/>
  <c r="AB45" i="9" s="1"/>
  <c r="AB46" i="9" s="1"/>
  <c r="AB47" i="9" s="1"/>
  <c r="AB48" i="9" s="1"/>
  <c r="AB49" i="9" s="1"/>
  <c r="AB50" i="9" s="1"/>
  <c r="AB51" i="9" s="1"/>
  <c r="AB52" i="9" s="1"/>
  <c r="Y5" i="9"/>
  <c r="Y6" i="9" s="1"/>
  <c r="Y7" i="9" s="1"/>
  <c r="Y8" i="9" s="1"/>
  <c r="Y9" i="9" s="1"/>
  <c r="Y10" i="9" s="1"/>
  <c r="Y11" i="9" s="1"/>
  <c r="Y12" i="9" s="1"/>
  <c r="Y13" i="9" s="1"/>
  <c r="Y14" i="9" s="1"/>
  <c r="Y15" i="9" s="1"/>
  <c r="Y16" i="9" s="1"/>
  <c r="Y17" i="9" s="1"/>
  <c r="Y18" i="9" s="1"/>
  <c r="Y19" i="9" s="1"/>
  <c r="Y20" i="9" s="1"/>
  <c r="Y21" i="9" s="1"/>
  <c r="Y22" i="9" s="1"/>
  <c r="Y23" i="9" s="1"/>
  <c r="Y24" i="9" s="1"/>
  <c r="Y25" i="9" s="1"/>
  <c r="Y26" i="9" s="1"/>
  <c r="Y27" i="9" s="1"/>
  <c r="Y28" i="9" s="1"/>
  <c r="Y29" i="9" s="1"/>
  <c r="Y30" i="9" s="1"/>
  <c r="Y31" i="9" s="1"/>
  <c r="Y32" i="9" s="1"/>
  <c r="Y33" i="9" s="1"/>
  <c r="Y34" i="9" s="1"/>
  <c r="Y35" i="9" s="1"/>
  <c r="Y36" i="9" s="1"/>
  <c r="Y37" i="9" s="1"/>
  <c r="Y38" i="9" s="1"/>
  <c r="Y39" i="9" s="1"/>
  <c r="Y40" i="9" s="1"/>
  <c r="Y41" i="9" s="1"/>
  <c r="Y42" i="9" s="1"/>
  <c r="Y43" i="9" s="1"/>
  <c r="Y44" i="9" s="1"/>
  <c r="Y45" i="9" s="1"/>
  <c r="Y46" i="9" s="1"/>
  <c r="Y47" i="9" s="1"/>
  <c r="Y48" i="9" s="1"/>
  <c r="Y49" i="9" s="1"/>
  <c r="Y50" i="9" s="1"/>
  <c r="Y51" i="9" s="1"/>
  <c r="Y52" i="9" s="1"/>
  <c r="AE5" i="9"/>
  <c r="AE6" i="9" s="1"/>
  <c r="AE7" i="9" s="1"/>
  <c r="AE8" i="9" s="1"/>
  <c r="AE9" i="9" s="1"/>
  <c r="AE10" i="9" s="1"/>
  <c r="AE11" i="9" s="1"/>
  <c r="AE12" i="9" s="1"/>
  <c r="AE13" i="9" s="1"/>
  <c r="AE14" i="9" s="1"/>
  <c r="AE15" i="9" s="1"/>
  <c r="AE16" i="9" s="1"/>
  <c r="AE17" i="9" s="1"/>
  <c r="AE18" i="9" s="1"/>
  <c r="AE19" i="9" s="1"/>
  <c r="AE20" i="9" s="1"/>
  <c r="AE21" i="9" s="1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E34" i="9" s="1"/>
  <c r="AE35" i="9" s="1"/>
  <c r="AE36" i="9" s="1"/>
  <c r="AE37" i="9" s="1"/>
  <c r="AE38" i="9" s="1"/>
  <c r="AE39" i="9" s="1"/>
  <c r="AE40" i="9" s="1"/>
  <c r="AE41" i="9" s="1"/>
  <c r="AE42" i="9" s="1"/>
  <c r="AE43" i="9" s="1"/>
  <c r="AE44" i="9" s="1"/>
  <c r="AE45" i="9" s="1"/>
  <c r="AE46" i="9" s="1"/>
  <c r="AE47" i="9" s="1"/>
  <c r="AE48" i="9" s="1"/>
  <c r="AE49" i="9" s="1"/>
  <c r="AE50" i="9" s="1"/>
  <c r="AE51" i="9" s="1"/>
  <c r="AE52" i="9" s="1"/>
  <c r="T5" i="9"/>
  <c r="AA6" i="9"/>
  <c r="AA7" i="9" s="1"/>
  <c r="AA8" i="9" s="1"/>
  <c r="AA9" i="9" s="1"/>
  <c r="AA10" i="9" s="1"/>
  <c r="AA11" i="9" s="1"/>
  <c r="AA12" i="9" s="1"/>
  <c r="AA13" i="9" s="1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A32" i="9" s="1"/>
  <c r="AA33" i="9" s="1"/>
  <c r="AA34" i="9" s="1"/>
  <c r="AA35" i="9" s="1"/>
  <c r="AA36" i="9" s="1"/>
  <c r="AA37" i="9" s="1"/>
  <c r="AA38" i="9" s="1"/>
  <c r="AA39" i="9" s="1"/>
  <c r="AA40" i="9" s="1"/>
  <c r="AA41" i="9" s="1"/>
  <c r="AA42" i="9" s="1"/>
  <c r="AA43" i="9" s="1"/>
  <c r="AA44" i="9" s="1"/>
  <c r="AA45" i="9" s="1"/>
  <c r="AA46" i="9" s="1"/>
  <c r="AA47" i="9" s="1"/>
  <c r="AA48" i="9" s="1"/>
  <c r="AA49" i="9" s="1"/>
  <c r="AA50" i="9" s="1"/>
  <c r="AA51" i="9" s="1"/>
  <c r="AA52" i="9" s="1"/>
  <c r="S5" i="9"/>
  <c r="S6" i="9" s="1"/>
  <c r="S7" i="9" s="1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S35" i="9" s="1"/>
  <c r="S36" i="9" s="1"/>
  <c r="S37" i="9" s="1"/>
  <c r="S38" i="9" s="1"/>
  <c r="S39" i="9" s="1"/>
  <c r="S40" i="9" s="1"/>
  <c r="S41" i="9" s="1"/>
  <c r="S42" i="9" s="1"/>
  <c r="S43" i="9" s="1"/>
  <c r="S44" i="9" s="1"/>
  <c r="S45" i="9" s="1"/>
  <c r="S46" i="9" s="1"/>
  <c r="S47" i="9" s="1"/>
  <c r="S48" i="9" s="1"/>
  <c r="S49" i="9" s="1"/>
  <c r="S50" i="9" s="1"/>
  <c r="S51" i="9" s="1"/>
  <c r="S52" i="9" s="1"/>
  <c r="Q6" i="9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U5" i="9"/>
  <c r="U6" i="9" s="1"/>
  <c r="U7" i="9" s="1"/>
  <c r="U8" i="9" s="1"/>
  <c r="U9" i="9" s="1"/>
  <c r="U10" i="9" s="1"/>
  <c r="U11" i="9" s="1"/>
  <c r="U12" i="9" s="1"/>
  <c r="U13" i="9" s="1"/>
  <c r="U14" i="9" s="1"/>
  <c r="U15" i="9" s="1"/>
  <c r="U16" i="9" s="1"/>
  <c r="U17" i="9" s="1"/>
  <c r="U18" i="9" s="1"/>
  <c r="U19" i="9" s="1"/>
  <c r="U20" i="9" s="1"/>
  <c r="U21" i="9" s="1"/>
  <c r="U22" i="9" s="1"/>
  <c r="U23" i="9" s="1"/>
  <c r="U24" i="9" s="1"/>
  <c r="U25" i="9" s="1"/>
  <c r="U26" i="9" s="1"/>
  <c r="U27" i="9" s="1"/>
  <c r="U28" i="9" s="1"/>
  <c r="U29" i="9" s="1"/>
  <c r="U30" i="9" s="1"/>
  <c r="U31" i="9" s="1"/>
  <c r="U32" i="9" s="1"/>
  <c r="U33" i="9" s="1"/>
  <c r="U34" i="9" s="1"/>
  <c r="U35" i="9" s="1"/>
  <c r="U36" i="9" s="1"/>
  <c r="U37" i="9" s="1"/>
  <c r="U38" i="9" s="1"/>
  <c r="U39" i="9" s="1"/>
  <c r="U40" i="9" s="1"/>
  <c r="U41" i="9" s="1"/>
  <c r="U42" i="9" s="1"/>
  <c r="U43" i="9" s="1"/>
  <c r="U44" i="9" s="1"/>
  <c r="U45" i="9" s="1"/>
  <c r="U46" i="9" s="1"/>
  <c r="U47" i="9" s="1"/>
  <c r="U48" i="9" s="1"/>
  <c r="U49" i="9" s="1"/>
  <c r="U50" i="9" s="1"/>
  <c r="U51" i="9" s="1"/>
  <c r="U52" i="9" s="1"/>
  <c r="V6" i="9"/>
  <c r="V7" i="9" s="1"/>
  <c r="V8" i="9" s="1"/>
  <c r="V9" i="9" s="1"/>
  <c r="V10" i="9" s="1"/>
  <c r="V11" i="9" s="1"/>
  <c r="V12" i="9" s="1"/>
  <c r="V13" i="9" s="1"/>
  <c r="V14" i="9" s="1"/>
  <c r="V15" i="9" s="1"/>
  <c r="V16" i="9" s="1"/>
  <c r="V17" i="9" s="1"/>
  <c r="V18" i="9" s="1"/>
  <c r="V19" i="9" s="1"/>
  <c r="V20" i="9" s="1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V32" i="9" s="1"/>
  <c r="V33" i="9" s="1"/>
  <c r="V34" i="9" s="1"/>
  <c r="V35" i="9" s="1"/>
  <c r="V36" i="9" s="1"/>
  <c r="V37" i="9" s="1"/>
  <c r="V38" i="9" s="1"/>
  <c r="V39" i="9" s="1"/>
  <c r="V40" i="9" s="1"/>
  <c r="V41" i="9" s="1"/>
  <c r="V42" i="9" s="1"/>
  <c r="V43" i="9" s="1"/>
  <c r="V44" i="9" s="1"/>
  <c r="V45" i="9" s="1"/>
  <c r="V46" i="9" s="1"/>
  <c r="V47" i="9" s="1"/>
  <c r="V48" i="9" s="1"/>
  <c r="V49" i="9" s="1"/>
  <c r="V50" i="9" s="1"/>
  <c r="V51" i="9" s="1"/>
  <c r="V52" i="9" s="1"/>
  <c r="W5" i="9"/>
  <c r="W6" i="9" s="1"/>
  <c r="W7" i="9" s="1"/>
  <c r="W8" i="9" s="1"/>
  <c r="W9" i="9" s="1"/>
  <c r="W10" i="9" s="1"/>
  <c r="W11" i="9" s="1"/>
  <c r="W12" i="9" s="1"/>
  <c r="W13" i="9" s="1"/>
  <c r="W14" i="9" s="1"/>
  <c r="W15" i="9" s="1"/>
  <c r="W16" i="9" s="1"/>
  <c r="W17" i="9" s="1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W42" i="9" s="1"/>
  <c r="W43" i="9" s="1"/>
  <c r="W44" i="9" s="1"/>
  <c r="W45" i="9" s="1"/>
  <c r="W46" i="9" s="1"/>
  <c r="W47" i="9" s="1"/>
  <c r="W48" i="9" s="1"/>
  <c r="W49" i="9" s="1"/>
  <c r="W50" i="9" s="1"/>
  <c r="W51" i="9" s="1"/>
  <c r="W52" i="9" s="1"/>
  <c r="AC5" i="9"/>
  <c r="AC6" i="9" s="1"/>
  <c r="AC7" i="9" s="1"/>
  <c r="AC8" i="9" s="1"/>
  <c r="AC9" i="9" s="1"/>
  <c r="AC10" i="9" s="1"/>
  <c r="AC11" i="9" s="1"/>
  <c r="AC12" i="9" s="1"/>
  <c r="AC13" i="9" s="1"/>
  <c r="AC14" i="9" s="1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AC40" i="9" s="1"/>
  <c r="AC41" i="9" s="1"/>
  <c r="AC42" i="9" s="1"/>
  <c r="AC43" i="9" s="1"/>
  <c r="AC44" i="9" s="1"/>
  <c r="AC45" i="9" s="1"/>
  <c r="AC46" i="9" s="1"/>
  <c r="AC47" i="9" s="1"/>
  <c r="AC48" i="9" s="1"/>
  <c r="AC49" i="9" s="1"/>
  <c r="AC50" i="9" s="1"/>
  <c r="AC51" i="9" s="1"/>
  <c r="AC52" i="9" s="1"/>
  <c r="T6" i="9"/>
  <c r="T7" i="9" s="1"/>
  <c r="T8" i="9" s="1"/>
  <c r="T9" i="9" s="1"/>
  <c r="T10" i="9" s="1"/>
  <c r="T11" i="9" s="1"/>
  <c r="T12" i="9" s="1"/>
  <c r="T13" i="9" s="1"/>
  <c r="T14" i="9" s="1"/>
  <c r="T15" i="9" s="1"/>
  <c r="T16" i="9" s="1"/>
  <c r="T17" i="9" s="1"/>
  <c r="T18" i="9" s="1"/>
  <c r="T19" i="9" s="1"/>
  <c r="T20" i="9" s="1"/>
  <c r="T21" i="9" s="1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T32" i="9" s="1"/>
  <c r="T33" i="9" s="1"/>
  <c r="T34" i="9" s="1"/>
  <c r="T35" i="9" s="1"/>
  <c r="T36" i="9" s="1"/>
  <c r="T37" i="9" s="1"/>
  <c r="T38" i="9" s="1"/>
  <c r="T39" i="9" s="1"/>
  <c r="T40" i="9" s="1"/>
  <c r="T41" i="9" s="1"/>
  <c r="T42" i="9" s="1"/>
  <c r="T43" i="9" s="1"/>
  <c r="T44" i="9" s="1"/>
  <c r="T45" i="9" s="1"/>
  <c r="T46" i="9" s="1"/>
  <c r="T47" i="9" s="1"/>
  <c r="T48" i="9" s="1"/>
  <c r="T49" i="9" s="1"/>
  <c r="T50" i="9" s="1"/>
  <c r="T51" i="9" s="1"/>
  <c r="T52" i="9" s="1"/>
  <c r="R5" i="9"/>
  <c r="R6" i="9" s="1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R48" i="9" s="1"/>
  <c r="R49" i="9" s="1"/>
  <c r="R50" i="9" s="1"/>
  <c r="R51" i="9" s="1"/>
  <c r="R52" i="9" s="1"/>
  <c r="X5" i="9"/>
  <c r="X6" i="9" s="1"/>
  <c r="X7" i="9" s="1"/>
  <c r="X8" i="9" s="1"/>
  <c r="X9" i="9" s="1"/>
  <c r="X10" i="9" s="1"/>
  <c r="X11" i="9" s="1"/>
  <c r="X12" i="9" s="1"/>
  <c r="X13" i="9" s="1"/>
  <c r="X14" i="9" s="1"/>
  <c r="X15" i="9" s="1"/>
  <c r="X16" i="9" s="1"/>
  <c r="X17" i="9" s="1"/>
  <c r="X18" i="9" s="1"/>
  <c r="X19" i="9" s="1"/>
  <c r="X20" i="9" s="1"/>
  <c r="X21" i="9" s="1"/>
  <c r="X22" i="9" s="1"/>
  <c r="X23" i="9" s="1"/>
  <c r="X24" i="9" s="1"/>
  <c r="X25" i="9" s="1"/>
  <c r="X26" i="9" s="1"/>
  <c r="X27" i="9" s="1"/>
  <c r="X28" i="9" s="1"/>
  <c r="X29" i="9" s="1"/>
  <c r="X30" i="9" s="1"/>
  <c r="X31" i="9" s="1"/>
  <c r="X32" i="9" s="1"/>
  <c r="X33" i="9" s="1"/>
  <c r="X34" i="9" s="1"/>
  <c r="X35" i="9" s="1"/>
  <c r="X36" i="9" s="1"/>
  <c r="X37" i="9" s="1"/>
  <c r="X38" i="9" s="1"/>
  <c r="X39" i="9" s="1"/>
  <c r="X40" i="9" s="1"/>
  <c r="X41" i="9" s="1"/>
  <c r="X42" i="9" s="1"/>
  <c r="X43" i="9" s="1"/>
  <c r="X44" i="9" s="1"/>
  <c r="X45" i="9" s="1"/>
  <c r="X46" i="9" s="1"/>
  <c r="X47" i="9" s="1"/>
  <c r="X48" i="9" s="1"/>
  <c r="X49" i="9" s="1"/>
  <c r="X50" i="9" s="1"/>
  <c r="X51" i="9" s="1"/>
  <c r="X52" i="9" s="1"/>
  <c r="AD5" i="9"/>
  <c r="AD6" i="9" s="1"/>
  <c r="AD7" i="9" s="1"/>
  <c r="AD8" i="9" s="1"/>
  <c r="AD9" i="9" s="1"/>
  <c r="AD10" i="9" s="1"/>
  <c r="AD11" i="9" s="1"/>
  <c r="AD12" i="9" s="1"/>
  <c r="AD13" i="9" s="1"/>
  <c r="AD14" i="9" s="1"/>
  <c r="AD15" i="9" s="1"/>
  <c r="AD16" i="9" s="1"/>
  <c r="AD17" i="9" s="1"/>
  <c r="AD18" i="9" s="1"/>
  <c r="AD19" i="9" s="1"/>
  <c r="AD20" i="9" s="1"/>
  <c r="AD21" i="9" s="1"/>
  <c r="AD22" i="9" s="1"/>
  <c r="AD23" i="9" s="1"/>
  <c r="AD24" i="9" s="1"/>
  <c r="AD25" i="9" s="1"/>
  <c r="AD26" i="9" s="1"/>
  <c r="AD27" i="9" s="1"/>
  <c r="AD28" i="9" s="1"/>
  <c r="AD29" i="9" s="1"/>
  <c r="AD30" i="9" s="1"/>
  <c r="AD31" i="9" s="1"/>
  <c r="AD32" i="9" s="1"/>
  <c r="AD33" i="9" s="1"/>
  <c r="AD34" i="9" s="1"/>
  <c r="AD35" i="9" s="1"/>
  <c r="AD36" i="9" s="1"/>
  <c r="AD37" i="9" s="1"/>
  <c r="AD38" i="9" s="1"/>
  <c r="AD39" i="9" s="1"/>
  <c r="AD40" i="9" s="1"/>
  <c r="AD41" i="9" s="1"/>
  <c r="AD42" i="9" s="1"/>
  <c r="AD43" i="9" s="1"/>
  <c r="AD44" i="9" s="1"/>
  <c r="AD45" i="9" s="1"/>
  <c r="AD46" i="9" s="1"/>
  <c r="AD47" i="9" s="1"/>
  <c r="AD48" i="9" s="1"/>
  <c r="AD49" i="9" s="1"/>
  <c r="AD50" i="9" s="1"/>
  <c r="AD51" i="9" s="1"/>
  <c r="AD52" i="9" s="1"/>
  <c r="B51" i="5" l="1"/>
  <c r="A38" i="15"/>
  <c r="Q25" i="9"/>
  <c r="Q26" i="9" s="1"/>
  <c r="B8" i="10"/>
  <c r="Q27" i="9" l="1"/>
  <c r="B18" i="8"/>
  <c r="B19" i="8"/>
  <c r="B20" i="8"/>
  <c r="B9" i="8"/>
  <c r="B10" i="8"/>
  <c r="B11" i="8"/>
  <c r="B12" i="8"/>
  <c r="B13" i="8"/>
  <c r="B14" i="8"/>
  <c r="B15" i="8"/>
  <c r="B16" i="8"/>
  <c r="B17" i="8"/>
  <c r="C2" i="8"/>
  <c r="C4" i="8"/>
  <c r="D4" i="8"/>
  <c r="E4" i="8"/>
  <c r="F4" i="8"/>
  <c r="G4" i="8"/>
  <c r="B4" i="8"/>
  <c r="B5" i="8"/>
  <c r="B6" i="8"/>
  <c r="B7" i="8"/>
  <c r="B8" i="8"/>
  <c r="Q28" i="9" l="1"/>
  <c r="Q29" i="9" l="1"/>
  <c r="Q30" i="9" l="1"/>
  <c r="Q31" i="9" l="1"/>
  <c r="L33" i="10"/>
  <c r="H61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34" i="10"/>
  <c r="Q32" i="9" l="1"/>
  <c r="B51" i="7"/>
  <c r="H38" i="7"/>
  <c r="F40" i="7" s="1"/>
  <c r="H37" i="7"/>
  <c r="E40" i="7" s="1"/>
  <c r="B37" i="7"/>
  <c r="B38" i="7" s="1"/>
  <c r="C38" i="7" s="1"/>
  <c r="D38" i="7" s="1"/>
  <c r="F39" i="7" s="1"/>
  <c r="H36" i="7"/>
  <c r="C36" i="7"/>
  <c r="D36" i="7" s="1"/>
  <c r="C36" i="5"/>
  <c r="C37" i="5"/>
  <c r="C35" i="5"/>
  <c r="H37" i="5"/>
  <c r="H36" i="5"/>
  <c r="H35" i="5"/>
  <c r="A13" i="4"/>
  <c r="C6" i="14" s="1"/>
  <c r="G36" i="4"/>
  <c r="G38" i="4"/>
  <c r="G37" i="4"/>
  <c r="B51" i="4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IX3" i="1"/>
  <c r="IY3" i="1"/>
  <c r="IZ3" i="1"/>
  <c r="JA3" i="1"/>
  <c r="JB3" i="1"/>
  <c r="JC3" i="1"/>
  <c r="JD3" i="1"/>
  <c r="JE3" i="1"/>
  <c r="JF3" i="1"/>
  <c r="JG3" i="1"/>
  <c r="JH3" i="1"/>
  <c r="JI3" i="1"/>
  <c r="JJ3" i="1"/>
  <c r="JK3" i="1"/>
  <c r="JL3" i="1"/>
  <c r="JM3" i="1"/>
  <c r="JN3" i="1"/>
  <c r="JO3" i="1"/>
  <c r="JP3" i="1"/>
  <c r="JQ3" i="1"/>
  <c r="JR3" i="1"/>
  <c r="JS3" i="1"/>
  <c r="JT3" i="1"/>
  <c r="JU3" i="1"/>
  <c r="JV3" i="1"/>
  <c r="JW3" i="1"/>
  <c r="JX3" i="1"/>
  <c r="JY3" i="1"/>
  <c r="JZ3" i="1"/>
  <c r="KA3" i="1"/>
  <c r="KB3" i="1"/>
  <c r="KC3" i="1"/>
  <c r="KD3" i="1"/>
  <c r="KE3" i="1"/>
  <c r="KF3" i="1"/>
  <c r="KG3" i="1"/>
  <c r="KH3" i="1"/>
  <c r="KI3" i="1"/>
  <c r="KJ3" i="1"/>
  <c r="KK3" i="1"/>
  <c r="KL3" i="1"/>
  <c r="KM3" i="1"/>
  <c r="C3" i="1"/>
  <c r="E36" i="7" l="1"/>
  <c r="A12" i="7" s="1"/>
  <c r="C8" i="14" s="1"/>
  <c r="D39" i="7"/>
  <c r="D52" i="7" s="1"/>
  <c r="C51" i="7"/>
  <c r="F8" i="12"/>
  <c r="D7" i="11"/>
  <c r="F10" i="12"/>
  <c r="G10" i="12"/>
  <c r="D9" i="12"/>
  <c r="F9" i="12"/>
  <c r="H10" i="12"/>
  <c r="G9" i="12"/>
  <c r="G8" i="12"/>
  <c r="H8" i="12"/>
  <c r="H9" i="12"/>
  <c r="D36" i="11"/>
  <c r="D20" i="11"/>
  <c r="D35" i="11"/>
  <c r="D23" i="11"/>
  <c r="D11" i="11"/>
  <c r="F52" i="4"/>
  <c r="D38" i="11"/>
  <c r="D34" i="11"/>
  <c r="D30" i="11"/>
  <c r="D26" i="11"/>
  <c r="D22" i="11"/>
  <c r="D18" i="11"/>
  <c r="D14" i="11"/>
  <c r="D10" i="11"/>
  <c r="D52" i="4"/>
  <c r="D9" i="11"/>
  <c r="E52" i="4"/>
  <c r="D32" i="11"/>
  <c r="D24" i="11"/>
  <c r="D12" i="11"/>
  <c r="D31" i="11"/>
  <c r="D19" i="11"/>
  <c r="D37" i="11"/>
  <c r="D33" i="11"/>
  <c r="D29" i="11"/>
  <c r="D25" i="11"/>
  <c r="D21" i="11"/>
  <c r="D17" i="11"/>
  <c r="D13" i="11"/>
  <c r="D28" i="11"/>
  <c r="D16" i="11"/>
  <c r="D8" i="11"/>
  <c r="D39" i="11"/>
  <c r="D27" i="11"/>
  <c r="D15" i="11"/>
  <c r="G41" i="10"/>
  <c r="G40" i="10"/>
  <c r="G56" i="10"/>
  <c r="G55" i="10"/>
  <c r="G42" i="10"/>
  <c r="G37" i="10"/>
  <c r="G50" i="10"/>
  <c r="G36" i="10"/>
  <c r="G52" i="10"/>
  <c r="G49" i="10"/>
  <c r="G51" i="10"/>
  <c r="G48" i="10"/>
  <c r="G53" i="10"/>
  <c r="G58" i="10"/>
  <c r="G61" i="10"/>
  <c r="G45" i="10"/>
  <c r="G35" i="10"/>
  <c r="G39" i="10"/>
  <c r="G44" i="10"/>
  <c r="G38" i="10"/>
  <c r="G46" i="10"/>
  <c r="G57" i="10"/>
  <c r="G47" i="10"/>
  <c r="G54" i="10"/>
  <c r="G43" i="10"/>
  <c r="G60" i="10"/>
  <c r="G59" i="10"/>
  <c r="F52" i="7"/>
  <c r="F51" i="7"/>
  <c r="B50" i="4"/>
  <c r="C51" i="4"/>
  <c r="F51" i="4"/>
  <c r="E51" i="4"/>
  <c r="D51" i="4"/>
  <c r="Q33" i="9"/>
  <c r="A50" i="5"/>
  <c r="B38" i="15"/>
  <c r="B50" i="7"/>
  <c r="D40" i="4"/>
  <c r="F40" i="4"/>
  <c r="C39" i="5"/>
  <c r="C37" i="7"/>
  <c r="E39" i="5"/>
  <c r="D39" i="5"/>
  <c r="D37" i="7" l="1"/>
  <c r="E39" i="7" s="1"/>
  <c r="E52" i="7" s="1"/>
  <c r="D51" i="7"/>
  <c r="C50" i="7"/>
  <c r="D50" i="7"/>
  <c r="B50" i="5"/>
  <c r="B37" i="15" s="1"/>
  <c r="A37" i="15"/>
  <c r="L59" i="10"/>
  <c r="K59" i="10" s="1"/>
  <c r="L58" i="10"/>
  <c r="K58" i="10" s="1"/>
  <c r="L60" i="10"/>
  <c r="K60" i="10" s="1"/>
  <c r="L52" i="10"/>
  <c r="K52" i="10" s="1"/>
  <c r="L57" i="10"/>
  <c r="K57" i="10" s="1"/>
  <c r="L48" i="10"/>
  <c r="K48" i="10" s="1"/>
  <c r="L42" i="10"/>
  <c r="K42" i="10" s="1"/>
  <c r="L50" i="10"/>
  <c r="K50" i="10" s="1"/>
  <c r="L47" i="10"/>
  <c r="K47" i="10" s="1"/>
  <c r="L54" i="10"/>
  <c r="K54" i="10" s="1"/>
  <c r="L45" i="10"/>
  <c r="K45" i="10" s="1"/>
  <c r="L49" i="10"/>
  <c r="K49" i="10" s="1"/>
  <c r="L38" i="10"/>
  <c r="K38" i="10" s="1"/>
  <c r="L39" i="10"/>
  <c r="K39" i="10" s="1"/>
  <c r="L55" i="10"/>
  <c r="K55" i="10" s="1"/>
  <c r="L43" i="10"/>
  <c r="K43" i="10" s="1"/>
  <c r="L40" i="10"/>
  <c r="K40" i="10" s="1"/>
  <c r="L35" i="10"/>
  <c r="K35" i="10" s="1"/>
  <c r="L44" i="10"/>
  <c r="K44" i="10" s="1"/>
  <c r="L46" i="10"/>
  <c r="K46" i="10" s="1"/>
  <c r="L56" i="10"/>
  <c r="K56" i="10" s="1"/>
  <c r="L36" i="10"/>
  <c r="K36" i="10" s="1"/>
  <c r="L37" i="10"/>
  <c r="K37" i="10" s="1"/>
  <c r="L41" i="10"/>
  <c r="K41" i="10" s="1"/>
  <c r="L51" i="10"/>
  <c r="K51" i="10" s="1"/>
  <c r="L53" i="10"/>
  <c r="K53" i="10" s="1"/>
  <c r="L34" i="10"/>
  <c r="K34" i="10" s="1"/>
  <c r="D10" i="12"/>
  <c r="A49" i="5"/>
  <c r="F50" i="7"/>
  <c r="C50" i="4"/>
  <c r="F50" i="4"/>
  <c r="E50" i="4"/>
  <c r="D50" i="4"/>
  <c r="B49" i="4"/>
  <c r="Q34" i="9"/>
  <c r="B49" i="7"/>
  <c r="M35" i="10"/>
  <c r="M37" i="10"/>
  <c r="M39" i="10"/>
  <c r="M41" i="10"/>
  <c r="M43" i="10"/>
  <c r="M45" i="10"/>
  <c r="M47" i="10"/>
  <c r="M49" i="10"/>
  <c r="M51" i="10"/>
  <c r="M53" i="10"/>
  <c r="M55" i="10"/>
  <c r="M57" i="10"/>
  <c r="M59" i="10"/>
  <c r="M34" i="10"/>
  <c r="M36" i="10"/>
  <c r="M38" i="10"/>
  <c r="M40" i="10"/>
  <c r="M42" i="10"/>
  <c r="M44" i="10"/>
  <c r="M46" i="10"/>
  <c r="M48" i="10"/>
  <c r="M50" i="10"/>
  <c r="M52" i="10"/>
  <c r="M54" i="10"/>
  <c r="M56" i="10"/>
  <c r="M58" i="10"/>
  <c r="M60" i="10"/>
  <c r="E51" i="7" l="1"/>
  <c r="E50" i="7"/>
  <c r="C49" i="7"/>
  <c r="D49" i="7"/>
  <c r="B48" i="7"/>
  <c r="E48" i="7" s="1"/>
  <c r="B49" i="5"/>
  <c r="B36" i="15" s="1"/>
  <c r="A36" i="15"/>
  <c r="J5" i="10"/>
  <c r="E8" i="12"/>
  <c r="E10" i="12"/>
  <c r="E9" i="12"/>
  <c r="A48" i="5"/>
  <c r="F48" i="7"/>
  <c r="F49" i="7"/>
  <c r="E49" i="7"/>
  <c r="C49" i="4"/>
  <c r="D49" i="4"/>
  <c r="F49" i="4"/>
  <c r="E49" i="4"/>
  <c r="B48" i="4"/>
  <c r="Q35" i="9"/>
  <c r="B47" i="7" l="1"/>
  <c r="C47" i="7" s="1"/>
  <c r="C48" i="7"/>
  <c r="D48" i="7"/>
  <c r="B48" i="5"/>
  <c r="B35" i="15" s="1"/>
  <c r="A35" i="15"/>
  <c r="A47" i="5"/>
  <c r="E47" i="7"/>
  <c r="C48" i="4"/>
  <c r="E48" i="4"/>
  <c r="F48" i="4"/>
  <c r="D48" i="4"/>
  <c r="B47" i="4"/>
  <c r="Q36" i="9"/>
  <c r="F47" i="7" l="1"/>
  <c r="B46" i="7"/>
  <c r="C46" i="7" s="1"/>
  <c r="D47" i="7"/>
  <c r="B47" i="5"/>
  <c r="B34" i="15" s="1"/>
  <c r="A34" i="15"/>
  <c r="A46" i="5"/>
  <c r="Q37" i="9"/>
  <c r="E46" i="7"/>
  <c r="C47" i="4"/>
  <c r="E47" i="4"/>
  <c r="D47" i="4"/>
  <c r="F47" i="4"/>
  <c r="B46" i="4"/>
  <c r="B45" i="4" s="1"/>
  <c r="F46" i="7" l="1"/>
  <c r="D46" i="7"/>
  <c r="B45" i="7"/>
  <c r="F45" i="7" s="1"/>
  <c r="B46" i="5"/>
  <c r="B33" i="15" s="1"/>
  <c r="A33" i="15"/>
  <c r="A45" i="5"/>
  <c r="Q38" i="9"/>
  <c r="Q39" i="9" s="1"/>
  <c r="Q40" i="9" s="1"/>
  <c r="Q41" i="9" s="1"/>
  <c r="Q42" i="9" s="1"/>
  <c r="Q43" i="9" s="1"/>
  <c r="C45" i="4"/>
  <c r="E45" i="4"/>
  <c r="D45" i="4"/>
  <c r="F45" i="4"/>
  <c r="C46" i="4"/>
  <c r="F46" i="4"/>
  <c r="D46" i="4"/>
  <c r="E46" i="4"/>
  <c r="B44" i="4"/>
  <c r="D45" i="7" l="1"/>
  <c r="E45" i="7"/>
  <c r="B44" i="7"/>
  <c r="B43" i="7" s="1"/>
  <c r="C45" i="7"/>
  <c r="Q44" i="9"/>
  <c r="B45" i="5"/>
  <c r="B32" i="15" s="1"/>
  <c r="A32" i="15"/>
  <c r="A44" i="5"/>
  <c r="C44" i="4"/>
  <c r="F44" i="4"/>
  <c r="D44" i="4"/>
  <c r="E44" i="4"/>
  <c r="B43" i="4"/>
  <c r="E44" i="7" l="1"/>
  <c r="F44" i="7"/>
  <c r="D44" i="7"/>
  <c r="C44" i="7"/>
  <c r="Q45" i="9"/>
  <c r="Q46" i="9" s="1"/>
  <c r="C43" i="7"/>
  <c r="D43" i="7"/>
  <c r="B44" i="5"/>
  <c r="B31" i="15" s="1"/>
  <c r="A31" i="15"/>
  <c r="A43" i="5"/>
  <c r="E43" i="7"/>
  <c r="F43" i="7"/>
  <c r="C43" i="4"/>
  <c r="F43" i="4"/>
  <c r="E43" i="4"/>
  <c r="D43" i="4"/>
  <c r="B42" i="7"/>
  <c r="B42" i="4"/>
  <c r="Q47" i="9" l="1"/>
  <c r="C42" i="7"/>
  <c r="D42" i="7"/>
  <c r="B43" i="5"/>
  <c r="B30" i="15" s="1"/>
  <c r="A30" i="15"/>
  <c r="A42" i="5"/>
  <c r="F42" i="7"/>
  <c r="E42" i="7"/>
  <c r="C42" i="4"/>
  <c r="E42" i="4"/>
  <c r="D42" i="4"/>
  <c r="F42" i="4"/>
  <c r="B41" i="7"/>
  <c r="B41" i="4"/>
  <c r="D41" i="4" s="1"/>
  <c r="Q48" i="9" l="1"/>
  <c r="Q49" i="9" s="1"/>
  <c r="Q50" i="9" s="1"/>
  <c r="Q51" i="9" s="1"/>
  <c r="Q52" i="9" s="1"/>
  <c r="C41" i="7"/>
  <c r="D41" i="7"/>
  <c r="B42" i="5"/>
  <c r="B29" i="15" s="1"/>
  <c r="A29" i="15"/>
  <c r="A41" i="5"/>
  <c r="E41" i="7"/>
  <c r="F41" i="7"/>
  <c r="C41" i="4"/>
  <c r="F41" i="4"/>
  <c r="E41" i="4"/>
  <c r="B41" i="5" l="1"/>
  <c r="B28" i="15" s="1"/>
  <c r="A28" i="15"/>
  <c r="A40" i="5"/>
  <c r="D42" i="5"/>
  <c r="E42" i="5"/>
  <c r="D48" i="5" l="1"/>
  <c r="G38" i="5"/>
  <c r="A13" i="5" s="1"/>
  <c r="C50" i="5"/>
  <c r="C37" i="15" s="1"/>
  <c r="D43" i="5"/>
  <c r="E45" i="5"/>
  <c r="A27" i="15"/>
  <c r="C40" i="5"/>
  <c r="C27" i="15" s="1"/>
  <c r="C44" i="5"/>
  <c r="C31" i="15" s="1"/>
  <c r="D47" i="5"/>
  <c r="E49" i="5"/>
  <c r="C43" i="5"/>
  <c r="C30" i="15" s="1"/>
  <c r="C45" i="5"/>
  <c r="C32" i="15" s="1"/>
  <c r="E48" i="5"/>
  <c r="C51" i="5"/>
  <c r="C38" i="15" s="1"/>
  <c r="C42" i="5"/>
  <c r="C29" i="15" s="1"/>
  <c r="D44" i="5"/>
  <c r="D46" i="5"/>
  <c r="D49" i="5"/>
  <c r="C7" i="14"/>
  <c r="E43" i="5"/>
  <c r="D45" i="5"/>
  <c r="C46" i="5"/>
  <c r="C33" i="15" s="1"/>
  <c r="C47" i="5"/>
  <c r="C34" i="15" s="1"/>
  <c r="E50" i="5"/>
  <c r="C49" i="5"/>
  <c r="C36" i="15" s="1"/>
  <c r="E51" i="5"/>
  <c r="D40" i="5"/>
  <c r="E44" i="5"/>
  <c r="E46" i="5"/>
  <c r="E47" i="5"/>
  <c r="C48" i="5"/>
  <c r="C35" i="15" s="1"/>
  <c r="D50" i="5"/>
  <c r="D51" i="5"/>
  <c r="E40" i="5"/>
  <c r="D41" i="5"/>
  <c r="B40" i="5"/>
  <c r="B27" i="15" s="1"/>
  <c r="A3" i="15" s="1"/>
  <c r="D52" i="5"/>
  <c r="E52" i="5"/>
  <c r="C52" i="5"/>
  <c r="C39" i="15" s="1"/>
  <c r="E41" i="5"/>
  <c r="C41" i="5"/>
  <c r="C28" i="15" s="1"/>
  <c r="E36" i="15" l="1"/>
  <c r="E37" i="15"/>
  <c r="E39" i="15"/>
  <c r="E38" i="15"/>
  <c r="E27" i="15"/>
  <c r="E35" i="15"/>
  <c r="E34" i="15"/>
  <c r="E33" i="15"/>
  <c r="E32" i="15"/>
  <c r="E31" i="15"/>
  <c r="E30" i="15"/>
  <c r="E29" i="15"/>
  <c r="E28" i="15"/>
  <c r="D11" i="8" l="1"/>
  <c r="F11" i="8"/>
  <c r="E11" i="8"/>
  <c r="C11" i="8"/>
  <c r="G11" i="8"/>
  <c r="C21" i="8"/>
  <c r="D21" i="8"/>
  <c r="E21" i="8"/>
  <c r="F21" i="8"/>
  <c r="G21" i="8"/>
  <c r="C24" i="8"/>
  <c r="D18" i="8"/>
  <c r="D22" i="8"/>
  <c r="D26" i="8"/>
  <c r="D30" i="8"/>
  <c r="F18" i="8"/>
  <c r="F22" i="8"/>
  <c r="F26" i="8"/>
  <c r="F30" i="8"/>
  <c r="G15" i="8"/>
  <c r="G31" i="8"/>
  <c r="C19" i="8"/>
  <c r="C23" i="8"/>
  <c r="C27" i="8"/>
  <c r="D19" i="8"/>
  <c r="D23" i="8"/>
  <c r="D27" i="8"/>
  <c r="E19" i="8"/>
  <c r="E23" i="8"/>
  <c r="E27" i="8"/>
  <c r="F19" i="8"/>
  <c r="F23" i="8"/>
  <c r="F27" i="8"/>
  <c r="G19" i="8"/>
  <c r="G23" i="8"/>
  <c r="G27" i="8"/>
  <c r="V15" i="8" l="1"/>
  <c r="V11" i="8"/>
  <c r="S23" i="8"/>
  <c r="G15" i="12"/>
  <c r="U23" i="8"/>
  <c r="T23" i="8"/>
  <c r="R23" i="8"/>
  <c r="V27" i="8"/>
  <c r="V23" i="8"/>
  <c r="G24" i="8"/>
  <c r="F24" i="8"/>
  <c r="E24" i="8"/>
  <c r="D24" i="8"/>
  <c r="G29" i="8"/>
  <c r="G25" i="8"/>
  <c r="G17" i="8"/>
  <c r="F29" i="8"/>
  <c r="F25" i="8"/>
  <c r="F17" i="8"/>
  <c r="E29" i="8"/>
  <c r="O36" i="8" s="1"/>
  <c r="E25" i="8"/>
  <c r="E17" i="8"/>
  <c r="D29" i="8"/>
  <c r="D25" i="8"/>
  <c r="D17" i="8"/>
  <c r="C29" i="8"/>
  <c r="C25" i="8"/>
  <c r="C17" i="8"/>
  <c r="C13" i="8"/>
  <c r="G28" i="8"/>
  <c r="G20" i="8"/>
  <c r="G16" i="8"/>
  <c r="F28" i="8"/>
  <c r="F20" i="8"/>
  <c r="F16" i="8"/>
  <c r="E28" i="8"/>
  <c r="E20" i="8"/>
  <c r="E16" i="8"/>
  <c r="D28" i="8"/>
  <c r="D20" i="8"/>
  <c r="D16" i="8"/>
  <c r="C20" i="8"/>
  <c r="C16" i="8"/>
  <c r="F31" i="8"/>
  <c r="F15" i="8"/>
  <c r="E31" i="8"/>
  <c r="E15" i="8"/>
  <c r="D31" i="8"/>
  <c r="D15" i="8"/>
  <c r="C31" i="8"/>
  <c r="M31" i="8" s="1"/>
  <c r="C15" i="8"/>
  <c r="E30" i="8"/>
  <c r="E26" i="8"/>
  <c r="E22" i="8"/>
  <c r="O22" i="8" s="1"/>
  <c r="E18" i="8"/>
  <c r="G30" i="8"/>
  <c r="G26" i="8"/>
  <c r="G22" i="8"/>
  <c r="D39" i="15" s="1"/>
  <c r="G18" i="8"/>
  <c r="G14" i="8"/>
  <c r="C5" i="8"/>
  <c r="G5" i="8"/>
  <c r="E5" i="8"/>
  <c r="D5" i="8"/>
  <c r="E6" i="8"/>
  <c r="C7" i="8"/>
  <c r="G7" i="8"/>
  <c r="E7" i="8"/>
  <c r="E8" i="8"/>
  <c r="C8" i="8"/>
  <c r="C9" i="8"/>
  <c r="G9" i="8"/>
  <c r="E9" i="8"/>
  <c r="E10" i="8"/>
  <c r="C10" i="8"/>
  <c r="G10" i="8"/>
  <c r="K22" i="8"/>
  <c r="H24" i="8"/>
  <c r="S11" i="8"/>
  <c r="F7" i="8"/>
  <c r="I27" i="8"/>
  <c r="I22" i="8"/>
  <c r="U11" i="8"/>
  <c r="C30" i="8"/>
  <c r="C26" i="8"/>
  <c r="C22" i="8"/>
  <c r="C18" i="8"/>
  <c r="G6" i="8"/>
  <c r="Q11" i="8" s="1"/>
  <c r="F9" i="8"/>
  <c r="K27" i="8"/>
  <c r="K23" i="8"/>
  <c r="K19" i="8"/>
  <c r="I23" i="8"/>
  <c r="T11" i="8"/>
  <c r="D8" i="8"/>
  <c r="C6" i="8"/>
  <c r="M11" i="8" s="1"/>
  <c r="G8" i="8"/>
  <c r="I19" i="8"/>
  <c r="R11" i="8"/>
  <c r="D10" i="8"/>
  <c r="F14" i="8"/>
  <c r="C14" i="8"/>
  <c r="G13" i="8"/>
  <c r="F13" i="8"/>
  <c r="E13" i="8"/>
  <c r="D13" i="8"/>
  <c r="F12" i="8"/>
  <c r="D12" i="8"/>
  <c r="G12" i="8"/>
  <c r="C12" i="8"/>
  <c r="E12" i="8"/>
  <c r="N35" i="8" l="1"/>
  <c r="N36" i="8"/>
  <c r="M35" i="8"/>
  <c r="M36" i="8"/>
  <c r="Q35" i="8"/>
  <c r="Q36" i="8"/>
  <c r="P35" i="8"/>
  <c r="P36" i="8"/>
  <c r="O30" i="8"/>
  <c r="O33" i="8"/>
  <c r="O35" i="8"/>
  <c r="D36" i="15"/>
  <c r="D32" i="15"/>
  <c r="D38" i="15"/>
  <c r="D31" i="15"/>
  <c r="D37" i="15"/>
  <c r="D34" i="15"/>
  <c r="D35" i="15"/>
  <c r="D33" i="15"/>
  <c r="M19" i="8"/>
  <c r="M34" i="8"/>
  <c r="Q23" i="8"/>
  <c r="Q34" i="8"/>
  <c r="P21" i="8"/>
  <c r="P34" i="8"/>
  <c r="O21" i="8"/>
  <c r="O34" i="8"/>
  <c r="N23" i="8"/>
  <c r="N34" i="8"/>
  <c r="M32" i="8"/>
  <c r="M33" i="8"/>
  <c r="Q32" i="8"/>
  <c r="Q33" i="8"/>
  <c r="P32" i="8"/>
  <c r="P33" i="8"/>
  <c r="N32" i="8"/>
  <c r="N33" i="8"/>
  <c r="P31" i="8"/>
  <c r="O12" i="8"/>
  <c r="M30" i="8"/>
  <c r="Q30" i="8"/>
  <c r="O28" i="8"/>
  <c r="N31" i="8"/>
  <c r="M18" i="8"/>
  <c r="D29" i="15"/>
  <c r="O31" i="8"/>
  <c r="M20" i="8"/>
  <c r="M29" i="8"/>
  <c r="Q24" i="8"/>
  <c r="M21" i="8"/>
  <c r="M17" i="8"/>
  <c r="M28" i="8"/>
  <c r="O29" i="8"/>
  <c r="O32" i="8"/>
  <c r="D27" i="15"/>
  <c r="Q31" i="8"/>
  <c r="N30" i="8"/>
  <c r="M27" i="8"/>
  <c r="P30" i="8"/>
  <c r="P28" i="8"/>
  <c r="M14" i="8"/>
  <c r="N28" i="8"/>
  <c r="Q12" i="8"/>
  <c r="D13" i="12"/>
  <c r="M22" i="8"/>
  <c r="O26" i="8"/>
  <c r="P22" i="8"/>
  <c r="M26" i="8"/>
  <c r="Q18" i="8"/>
  <c r="O18" i="8"/>
  <c r="N20" i="8"/>
  <c r="O20" i="8"/>
  <c r="P20" i="8"/>
  <c r="Q13" i="8"/>
  <c r="Q8" i="8"/>
  <c r="Q10" i="8"/>
  <c r="M8" i="8"/>
  <c r="Q7" i="8"/>
  <c r="O10" i="8"/>
  <c r="Q14" i="8"/>
  <c r="M16" i="8"/>
  <c r="Q16" i="8"/>
  <c r="N29" i="8"/>
  <c r="P29" i="8"/>
  <c r="Q15" i="8"/>
  <c r="P18" i="8"/>
  <c r="P23" i="8"/>
  <c r="M12" i="8"/>
  <c r="Q29" i="8"/>
  <c r="M10" i="8"/>
  <c r="Q9" i="8"/>
  <c r="O8" i="8"/>
  <c r="M7" i="8"/>
  <c r="Q20" i="8"/>
  <c r="D28" i="15"/>
  <c r="M13" i="8"/>
  <c r="O24" i="8"/>
  <c r="M24" i="8"/>
  <c r="N22" i="8"/>
  <c r="M23" i="8"/>
  <c r="Q19" i="8"/>
  <c r="O16" i="8"/>
  <c r="O13" i="8"/>
  <c r="D11" i="12"/>
  <c r="M9" i="8"/>
  <c r="O7" i="8"/>
  <c r="Q22" i="8"/>
  <c r="D30" i="15"/>
  <c r="M15" i="8"/>
  <c r="O15" i="8"/>
  <c r="Q28" i="8"/>
  <c r="O17" i="8"/>
  <c r="Q17" i="8"/>
  <c r="N18" i="8"/>
  <c r="N27" i="8"/>
  <c r="O23" i="8"/>
  <c r="O11" i="8"/>
  <c r="N19" i="8"/>
  <c r="O9" i="8"/>
  <c r="F5" i="8"/>
  <c r="Q26" i="8"/>
  <c r="D12" i="12"/>
  <c r="D14" i="12"/>
  <c r="M25" i="8"/>
  <c r="N25" i="8"/>
  <c r="O25" i="8"/>
  <c r="P25" i="8"/>
  <c r="Q25" i="8"/>
  <c r="N24" i="8"/>
  <c r="P24" i="8"/>
  <c r="N21" i="8"/>
  <c r="P26" i="8"/>
  <c r="O19" i="8"/>
  <c r="P19" i="8"/>
  <c r="P27" i="8"/>
  <c r="Q21" i="8"/>
  <c r="N26" i="8"/>
  <c r="O27" i="8"/>
  <c r="Q27" i="8"/>
  <c r="R24" i="8"/>
  <c r="S8" i="8"/>
  <c r="R7" i="8"/>
  <c r="R13" i="8"/>
  <c r="V12" i="8"/>
  <c r="U13" i="8"/>
  <c r="U26" i="8"/>
  <c r="S22" i="8"/>
  <c r="U9" i="8"/>
  <c r="J11" i="8"/>
  <c r="R9" i="8"/>
  <c r="T7" i="8"/>
  <c r="U15" i="8"/>
  <c r="V13" i="8"/>
  <c r="V8" i="8"/>
  <c r="V6" i="8"/>
  <c r="U7" i="8"/>
  <c r="T9" i="8"/>
  <c r="G11" i="12"/>
  <c r="G12" i="12"/>
  <c r="G13" i="12"/>
  <c r="G14" i="12"/>
  <c r="R6" i="8"/>
  <c r="R16" i="8"/>
  <c r="S16" i="8"/>
  <c r="U16" i="8"/>
  <c r="V16" i="8"/>
  <c r="R19" i="8"/>
  <c r="R25" i="8"/>
  <c r="T25" i="8"/>
  <c r="U25" i="8"/>
  <c r="U24" i="8"/>
  <c r="T27" i="8"/>
  <c r="S24" i="8"/>
  <c r="J30" i="8"/>
  <c r="R29" i="8"/>
  <c r="S29" i="8"/>
  <c r="T29" i="8"/>
  <c r="U29" i="8"/>
  <c r="V29" i="8"/>
  <c r="S27" i="8"/>
  <c r="U21" i="8"/>
  <c r="I26" i="8"/>
  <c r="S25" i="8"/>
  <c r="H19" i="8"/>
  <c r="R18" i="8"/>
  <c r="H23" i="8"/>
  <c r="R22" i="8"/>
  <c r="T18" i="8"/>
  <c r="H20" i="8"/>
  <c r="R20" i="8"/>
  <c r="I21" i="8"/>
  <c r="S20" i="8"/>
  <c r="J21" i="8"/>
  <c r="T20" i="8"/>
  <c r="T24" i="8"/>
  <c r="T19" i="8"/>
  <c r="R21" i="8"/>
  <c r="U27" i="8"/>
  <c r="T21" i="8"/>
  <c r="K25" i="8"/>
  <c r="H27" i="8"/>
  <c r="R26" i="8"/>
  <c r="J22" i="8"/>
  <c r="T22" i="8"/>
  <c r="R28" i="8"/>
  <c r="S28" i="8"/>
  <c r="T28" i="8"/>
  <c r="U28" i="8"/>
  <c r="R17" i="8"/>
  <c r="S17" i="8"/>
  <c r="T17" i="8"/>
  <c r="U17" i="8"/>
  <c r="R27" i="8"/>
  <c r="U19" i="8"/>
  <c r="T5" i="8"/>
  <c r="L11" i="8"/>
  <c r="V10" i="8"/>
  <c r="V7" i="8"/>
  <c r="V5" i="8"/>
  <c r="L15" i="8"/>
  <c r="V14" i="8"/>
  <c r="V21" i="8"/>
  <c r="V9" i="8"/>
  <c r="U5" i="8"/>
  <c r="H25" i="8"/>
  <c r="I25" i="8"/>
  <c r="K18" i="8"/>
  <c r="I18" i="8"/>
  <c r="L27" i="8"/>
  <c r="I31" i="8"/>
  <c r="K31" i="8"/>
  <c r="K26" i="8"/>
  <c r="I24" i="8"/>
  <c r="K24" i="8"/>
  <c r="H31" i="8"/>
  <c r="T16" i="8"/>
  <c r="V20" i="8"/>
  <c r="V24" i="8"/>
  <c r="L22" i="8"/>
  <c r="V22" i="8"/>
  <c r="V28" i="8"/>
  <c r="I28" i="8"/>
  <c r="J28" i="8"/>
  <c r="L26" i="8"/>
  <c r="V26" i="8"/>
  <c r="V25" i="8"/>
  <c r="J10" i="8"/>
  <c r="T10" i="8"/>
  <c r="H28" i="8"/>
  <c r="T15" i="8"/>
  <c r="L18" i="8"/>
  <c r="V18" i="8"/>
  <c r="J18" i="8"/>
  <c r="L28" i="8"/>
  <c r="L23" i="8"/>
  <c r="S15" i="8"/>
  <c r="H17" i="8"/>
  <c r="I17" i="8"/>
  <c r="V17" i="8"/>
  <c r="L16" i="8"/>
  <c r="H16" i="8"/>
  <c r="L29" i="8"/>
  <c r="L14" i="8"/>
  <c r="K21" i="8"/>
  <c r="F15" i="12"/>
  <c r="I30" i="8"/>
  <c r="I29" i="8"/>
  <c r="K30" i="8"/>
  <c r="J17" i="8"/>
  <c r="I16" i="8"/>
  <c r="J16" i="8"/>
  <c r="L17" i="8"/>
  <c r="K17" i="8"/>
  <c r="K29" i="8"/>
  <c r="H29" i="8"/>
  <c r="L25" i="8"/>
  <c r="R10" i="8"/>
  <c r="J20" i="8"/>
  <c r="J24" i="8"/>
  <c r="R15" i="8"/>
  <c r="K28" i="8"/>
  <c r="J23" i="8"/>
  <c r="J29" i="8"/>
  <c r="J27" i="8"/>
  <c r="K16" i="8"/>
  <c r="T8" i="8"/>
  <c r="J9" i="8"/>
  <c r="J8" i="8"/>
  <c r="H10" i="8"/>
  <c r="J25" i="8"/>
  <c r="H11" i="8"/>
  <c r="H21" i="8"/>
  <c r="L20" i="8"/>
  <c r="L24" i="8"/>
  <c r="K20" i="8"/>
  <c r="I20" i="8"/>
  <c r="H6" i="8"/>
  <c r="M6" i="8" s="1"/>
  <c r="R5" i="8"/>
  <c r="L21" i="8"/>
  <c r="I5" i="8"/>
  <c r="L10" i="8"/>
  <c r="S5" i="8"/>
  <c r="L9" i="8"/>
  <c r="J19" i="8"/>
  <c r="T6" i="8"/>
  <c r="J6" i="8"/>
  <c r="O6" i="8" s="1"/>
  <c r="J7" i="8"/>
  <c r="L8" i="8"/>
  <c r="H7" i="8"/>
  <c r="J31" i="8"/>
  <c r="F13" i="12" s="1"/>
  <c r="L19" i="8"/>
  <c r="R8" i="8"/>
  <c r="H8" i="8"/>
  <c r="H9" i="8"/>
  <c r="J26" i="8"/>
  <c r="L6" i="8"/>
  <c r="Q6" i="8" s="1"/>
  <c r="L7" i="8"/>
  <c r="S10" i="8"/>
  <c r="H5" i="8"/>
  <c r="H22" i="8"/>
  <c r="I11" i="8"/>
  <c r="D6" i="8"/>
  <c r="N11" i="8" s="1"/>
  <c r="H18" i="8"/>
  <c r="E14" i="8"/>
  <c r="O14" i="8" s="1"/>
  <c r="F6" i="8"/>
  <c r="P11" i="8" s="1"/>
  <c r="H30" i="8"/>
  <c r="F8" i="8"/>
  <c r="D7" i="8"/>
  <c r="F10" i="8"/>
  <c r="D9" i="8"/>
  <c r="H26" i="8"/>
  <c r="L5" i="8"/>
  <c r="J5" i="8"/>
  <c r="D14" i="8"/>
  <c r="U14" i="8"/>
  <c r="K15" i="8"/>
  <c r="R14" i="8"/>
  <c r="H15" i="8"/>
  <c r="H14" i="8"/>
  <c r="K14" i="8"/>
  <c r="T13" i="8"/>
  <c r="S13" i="8"/>
  <c r="J13" i="8"/>
  <c r="T12" i="8"/>
  <c r="J12" i="8"/>
  <c r="L13" i="8"/>
  <c r="L12" i="8"/>
  <c r="K13" i="8"/>
  <c r="U12" i="8"/>
  <c r="K12" i="8"/>
  <c r="I12" i="8"/>
  <c r="I13" i="8"/>
  <c r="S12" i="8"/>
  <c r="R12" i="8"/>
  <c r="H12" i="8"/>
  <c r="H13" i="8"/>
  <c r="H12" i="12" l="1"/>
  <c r="H11" i="12"/>
  <c r="H13" i="12"/>
  <c r="H15" i="12"/>
  <c r="H14" i="12"/>
  <c r="F11" i="12"/>
  <c r="F14" i="12"/>
  <c r="F12" i="12"/>
  <c r="P8" i="8"/>
  <c r="N9" i="8"/>
  <c r="N7" i="8"/>
  <c r="N14" i="8"/>
  <c r="P14" i="8"/>
  <c r="N16" i="8"/>
  <c r="D15" i="12"/>
  <c r="E13" i="12" s="1"/>
  <c r="N8" i="8"/>
  <c r="P13" i="8"/>
  <c r="N15" i="8"/>
  <c r="P9" i="8"/>
  <c r="N13" i="8"/>
  <c r="P10" i="8"/>
  <c r="P7" i="8"/>
  <c r="P12" i="8"/>
  <c r="N17" i="8"/>
  <c r="N10" i="8"/>
  <c r="P16" i="8"/>
  <c r="P17" i="8"/>
  <c r="P15" i="8"/>
  <c r="N12" i="8"/>
  <c r="T26" i="8"/>
  <c r="S26" i="8"/>
  <c r="U8" i="8"/>
  <c r="T14" i="8"/>
  <c r="S9" i="8"/>
  <c r="S21" i="8"/>
  <c r="U20" i="8"/>
  <c r="K11" i="8"/>
  <c r="U22" i="8"/>
  <c r="U6" i="8"/>
  <c r="U18" i="8"/>
  <c r="J14" i="8"/>
  <c r="S19" i="8"/>
  <c r="I6" i="8"/>
  <c r="N6" i="8" s="1"/>
  <c r="S18" i="8"/>
  <c r="K7" i="8"/>
  <c r="K6" i="8"/>
  <c r="P6" i="8" s="1"/>
  <c r="I7" i="8"/>
  <c r="S6" i="8"/>
  <c r="I8" i="8"/>
  <c r="I9" i="8"/>
  <c r="U10" i="8"/>
  <c r="J15" i="8"/>
  <c r="K8" i="8"/>
  <c r="K9" i="8"/>
  <c r="I15" i="8"/>
  <c r="S14" i="8"/>
  <c r="I14" i="8"/>
  <c r="S7" i="8"/>
  <c r="K5" i="8"/>
  <c r="E12" i="12" l="1"/>
  <c r="I10" i="8"/>
  <c r="K10" i="8"/>
  <c r="E11" i="12"/>
  <c r="E14" i="12"/>
  <c r="E15" i="12" l="1"/>
</calcChain>
</file>

<file path=xl/connections.xml><?xml version="1.0" encoding="utf-8"?>
<connections xmlns="http://schemas.openxmlformats.org/spreadsheetml/2006/main">
  <connection id="1" name="Consulta - Table 1" description="Conexão com a consulta 'Table 1' na pasta de trabalho." type="5" refreshedVersion="5">
    <dbPr connection="provider=Microsoft.Mashup.OleDb.1;data source=$EmbeddedMashup(2270c0b1-ba9e-4f4b-9c5f-9c89388638b1)$;location=&quot;Table 1&quot;;extended properties=UEsDBBQAAgAIAGB+yEgS3801qgAAAPoAAAASABwAQ29uZmlnL1BhY2thZ2UueG1sIKIYACigFAAAAAAAAAAAAAAAAAAAAAAAAAAAAIWPTQ6CMBhEr0K6py1F/CEfJdGtJEYT47aBCo1QCC2Wu7nwSF5BE8W4czfz8hYzj9sd0rGpvavsjWp1ggJMkSd13hZKlwka7NlfopTDTuQXUUrvJWsTj6ZIUGVtFxPinMMuxG1fEkZpQE7Z9pBXshHoK6v/sq+0sULnEnE4vsdwhkOGZyFd4IgyIBOGTOkpBzh6Sas5pkB+MGyG2g695J3113sgUwXy+cGfUEsDBBQAAgAIAGB+yEg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gfshIp2OwbwwJAAAhnAAAEwAcAEZvcm11bGFzL1NlY3Rpb24xLm0gohgAKKAUAAAAAAAAAAAAAAAAAAAAAAAAAAAAzZtRb9s2EMffA+Q7CC4QOIDj1MnariuMIXXXFsOaBom7DRiGgZbYhJgkapTsbg36Ybo9FCuQl2FPe5y/2E5KstqVK/Mc3tEBWieyzP/xeDzd/WDmMiyUToOTy9feg82NzY38TBgZBbdaQzGKZdBrBf0glsXmRgA/j3VaSLjwnRx1j8SpbJe/DMqLaZG3W2dFkX2xu/vq1aturiIjump0KrunetIdmd1RJHYLMZKx2M2Mht/irsizL1X/aCvs7+3dv7s1TlXRv72V6Ul/f0tnaa+/t/U8C4cq04dqUsBfqU5kX6fwWgijI5FVf8FYlwOk5V23t7TJYIBfivF+f+8eDDSBT2Y6g/9h0L3qhkm/V96w17+zlctJ/7PP4a2s//Juecc+3CHyUKYRzKoSyGXWv9O7tw9vm7QaLAUBMG0gjCj/Njq8HLAHLyFMMiw/Fskw6d+/39re7ly675EoRA/cV7nxvPfmh/LCj1dvgsdhosFBXEgjIl36vVqC7tCINH+pTTLQ8ThJh79lMm9XQ3XOz1tPpYikaXWCAq4Hhfy1eNMJzlvPpu/z2sVvhVHTtxMZB98HD43IVdwJnsDokQyO5ama/qEDGbx4HAzGeaGDZPpnpODl37+CnSDRMhJBqI0pnRK0j6VQ+fbVKAxCh9oUkkHnWKfR9O9UCQatg9BwTOkgEa91KjjC4VgboRIO3x0JM33L47yMRWioQ5EWKuVYJthMkcxZ9tMzyJDpGXyQIyaUGE8vGIQGkin6juGGqxEizZYDYW+J6cWIZRtLk4pkNA454uMgFqeaJQ+eSHOqMo61eijOWJ5VJ2O2jKHgWRU8gSJIcSzVV3k2vTAK7j6B/MsRhuWmhk9/LVKpDIfgSfmZIzGOWcTGHOVgmaJSlhRcRoUIBlBuGwhM9pzP484B/GX0znO2oqAo56jzXPPNcUaUQe2JhgE58tcjlRdV+nosoQ8UTj0Z6gRa3UouEdCWKhFztoIoeefFEUqdpG1EWeC6mcSJE7SYSP87bzxR+s7bUaz7HTepKHmS1hW7+Z2XpygDSNpcXAQ6b35R8u5bYtz+p22UsbnAefuMM4CkqcZlJPetNkqfoAHHFUOu23Lc7N0367hsSNTCo4wgbOzRqYmm3cfFBAkEQIalv/aAABjg5k6GEW7wnPS5IFTIAVm2UYKIVU3xZoN7aIGS50IZcN9OJHf0yAhfOMPKBNIy1soCcqxhZQUl2rAzgBhvWK4FKeKwsoEUc9guBSHqsDKBHHfYJgfSIt/KCHLsYReVpOjDygRa/GGXH/gQiG2uIMUgdkaQoxC7rEWLQ6xsIEYidkUVJRax8wItGrHLmgx4xMoQJkRinb7oMYldjJCjEstQ9dt+ECMTOx+wYJMVnq++F4cDn1iWgFwIBWuOVztoUYqVCZQ4JZ3+k0ijg+lFGqkQNA/nL1Dwk+Wazove5ZIkhGS5rGskYqFIwEBs3OsceiwXdU45rLzrGGss1yThGFab1HkJvlyVhFRYhJJzNLFc0z2LsNintPDBas86pw0WqiR4wSJduOcJy0UJAIJFGeGaGFjM0z0isMhPRExguTIhBLDLGzRdv8U6k7T5NvHFXBYTNPIWsyTr3LFPI3Z/U/XmNlUOZTOO0ucVdt9uL9fkP3nho+te1RKm7+B66tBXNYbnlIafbn71BWI6u+Gh87/B+rCc6PBECW6QVJi+2eyJKKwcuEynP3zQh5Xzio8zIX5Ixcq2MJ4U8UI1VjWF7fyIBwKysk+4TpX4oyWr2sN+1sQnWVk5fsi/VoGL5rVok9jOpfgkNm6e4GuyYrwHV3wzHwdWrYM5XCdb1ocazX9FxDc5wlrD+PXlNSBIWIP4DsT4J0n4xWI8JuOZKK2wVmyHZ9aALK2QdBi/HL4GhAkdzIwHbXyTJnTe8XX8xj9xQtvDfCjHO3nCmsN6VMczgUL7hvMAz3qQKKxNXo71rAuRQscTOZXCR/jatGGsR4DWhVDd7Mm/RqvHf0ZonWjVDSxbF5M4DxH5JVcT+KiYvitvyaQJwcCxiIO0vOt9HrSP/r9GAaoQ4s7reoQ2CYZC6LumThhpAsiE8rxzpoRQd46QcI53TIwQ4iSACLfZnfcaCHkS/IOJO+e0ByHuHu5g9jsty8HtfefoBiNPQmow+cc9mEGoE3AYTKHjGrtgZu6esmAyHxFUQZhAyFCQiYgGmWBigYSQoILRV7lPwD8w8ybDHSs/C/0tBRXMQBVklOxiNUM8WeCeTCDEvYAIAf98cYiaNl9JWpPmpRA1eTYIUVfmZBAL3M6HIGrifARikde5AERNm5c/LNrkfEV4TZ2XPtRDjg8+1LQZ2UN9n3tCD4v2PB95qKvzgod62mHkDjVxTuxQL2vYqEN93ozQoZ7vuJlDzQIfyGFh/mEmDvU44AUOC+LQU1nPiRvqs+anDUueft7WgZ01LKi+vKCGJjv8GMAIGmra/JxBJrDar2WQyFx6+tpDgwlM1WiDBYzwocEKHgbRZAAbimhcCyYi0WADE5hoXgoWPtFgAiOmaE4OTNV7gxGM0KIpKpnYRYMJXAijKT/4IBnNuYIJaDQZwcg1mrIWF95osIGNcjQVVTywo8kLXMyjKWuyoo8GQ9gJyJL0xQlCmmKEkYc0hqrf9oONjjT5gBmSWD9ffS8OLzJpLAH5yYmdOV7t4OIoDSY04pQ3253NjQB+brUGOh6XD6RjmeiJiqBMCfrBUIxi2a0uyfKGJM3bt1pDlWkoZgoYLgL/nreeSgFjt2ZG+0alZzDYEezXUGXwhFs07snPKmsvUu70PowEt8pYBENwT57pvBAfPn99TbabBWcmCYNN34n4TJe36uoGPWNRda2Ql/OpplpTX+SxVCfwiXmXQcE547JPCHfOz1vPpu/LCPkQFK0qRsrLP/XKN8qQ0LBwi1brsAyERyqd/p6ocNaAF2mmJrp4XpxJM2NG3eS5eJyTg98PIHRG46omgJtibWamPxcFvY9W5aU2yaXsEIJtVvpji0sXzMhUsRmJQi6OzWuze5929Ud2fTT+pbuvdmE5oeuZyXzOwXOj7FnPbtbCUvl66KuJpeNkJA3obG6o9BNSD/4DUEsBAi0AFAACAAgAYH7ISBLfzTWqAAAA+gAAABIAAAAAAAAAAAAAAAAAAAAAAENvbmZpZy9QYWNrYWdlLnhtbFBLAQItABQAAgAIAGB+yEgPyumrpAAAAOkAAAATAAAAAAAAAAAAAAAAAPYAAABbQ29udGVudF9UeXBlc10ueG1sUEsBAi0AFAACAAgAYH7ISKdjsG8MCQAAIZwAABMAAAAAAAAAAAAAAAAA5wEAAEZvcm11bGFzL1NlY3Rpb24xLm1QSwUGAAAAAAMAAwDCAAAAQAsAAAAA" command="SELECT * FROM [Table 1]"/>
  </connection>
</connections>
</file>

<file path=xl/sharedStrings.xml><?xml version="1.0" encoding="utf-8"?>
<sst xmlns="http://schemas.openxmlformats.org/spreadsheetml/2006/main" count="2600" uniqueCount="192">
  <si>
    <t>Tabela 2296 - Custo médio m² em moeda corrente e variações percentuais no mês, no ano e em doze meses</t>
  </si>
  <si>
    <t>Custo médio m² - moeda corrente (Reais)</t>
  </si>
  <si>
    <t>Custo médio m² - componente material - moeda corrente (Reais)</t>
  </si>
  <si>
    <t>Custo médio m² - componente mão-de-obra - moeda corrente (Reais)</t>
  </si>
  <si>
    <t>Custo médio m² - número índice (Número índice)</t>
  </si>
  <si>
    <t>Custo médio m² - componente material - número índice (Número índice)</t>
  </si>
  <si>
    <t>Custo médio m² - componente mão-de-obra - número índice (Número índice)</t>
  </si>
  <si>
    <t>Custo médio m² - variação percentual no mês (Percentual)</t>
  </si>
  <si>
    <t>Custo médio m² - variação percentual no ano (Percentual)</t>
  </si>
  <si>
    <t>Custo médio m² - variação percentual em doze meses (Percentual)</t>
  </si>
  <si>
    <t>Brasil</t>
  </si>
  <si>
    <t xml:space="preserve">  Norte</t>
  </si>
  <si>
    <t xml:space="preserve">    Rondônia</t>
  </si>
  <si>
    <t xml:space="preserve">    Acre</t>
  </si>
  <si>
    <t xml:space="preserve">    Amazonas</t>
  </si>
  <si>
    <t xml:space="preserve">    Roraima</t>
  </si>
  <si>
    <t xml:space="preserve">    Pará</t>
  </si>
  <si>
    <t xml:space="preserve">    Amapá</t>
  </si>
  <si>
    <t xml:space="preserve">    Tocantins</t>
  </si>
  <si>
    <t xml:space="preserve">  Nordeste</t>
  </si>
  <si>
    <t xml:space="preserve">    Maranhão</t>
  </si>
  <si>
    <t xml:space="preserve">    Piauí</t>
  </si>
  <si>
    <t xml:space="preserve">    Ceará</t>
  </si>
  <si>
    <t xml:space="preserve">    Rio Grande do Norte</t>
  </si>
  <si>
    <t xml:space="preserve">    Paraíba</t>
  </si>
  <si>
    <t xml:space="preserve">    Pernambuco</t>
  </si>
  <si>
    <t xml:space="preserve">    Alagoas</t>
  </si>
  <si>
    <t xml:space="preserve">    Sergipe</t>
  </si>
  <si>
    <t xml:space="preserve">    Bahia</t>
  </si>
  <si>
    <t xml:space="preserve">  Sudeste</t>
  </si>
  <si>
    <t xml:space="preserve">    Minas Gerais</t>
  </si>
  <si>
    <t xml:space="preserve">    Espírito Santo</t>
  </si>
  <si>
    <t xml:space="preserve">    Rio de Janeiro</t>
  </si>
  <si>
    <t xml:space="preserve">    São Paulo</t>
  </si>
  <si>
    <t xml:space="preserve">  Sul</t>
  </si>
  <si>
    <t xml:space="preserve">    Paraná</t>
  </si>
  <si>
    <t xml:space="preserve">    Santa Catarina</t>
  </si>
  <si>
    <t xml:space="preserve">    Rio Grande do Sul</t>
  </si>
  <si>
    <t xml:space="preserve">  Centro-Oeste</t>
  </si>
  <si>
    <t xml:space="preserve">    Mato Grosso do Sul</t>
  </si>
  <si>
    <t xml:space="preserve">    Mato Grosso</t>
  </si>
  <si>
    <t xml:space="preserve">    Goiás</t>
  </si>
  <si>
    <t xml:space="preserve">    Distrito Federal</t>
  </si>
  <si>
    <t>-</t>
  </si>
  <si>
    <t>Visão regional</t>
  </si>
  <si>
    <t>Variável</t>
  </si>
  <si>
    <t>COD</t>
  </si>
  <si>
    <t>Código</t>
  </si>
  <si>
    <t>Indicador 1</t>
  </si>
  <si>
    <t>Indicador 2</t>
  </si>
  <si>
    <t>Indicador 3</t>
  </si>
  <si>
    <t xml:space="preserve"> </t>
  </si>
  <si>
    <t>Custo médio m² - R$</t>
  </si>
  <si>
    <t>Custo médio m² - componente material - R$</t>
  </si>
  <si>
    <t>Custo médio m² - componente mão-de-obra - R$</t>
  </si>
  <si>
    <t>Custo médio m² - número índice</t>
  </si>
  <si>
    <t>Custo médio m² - componente material - número índice</t>
  </si>
  <si>
    <t>Custo médio m² - componente mão-de-obra - número índice</t>
  </si>
  <si>
    <t>Custo médio m² - variação % no mês</t>
  </si>
  <si>
    <t>Custo médio m² - variação % no ano</t>
  </si>
  <si>
    <t>Custo médio m² - variação % em doze meses</t>
  </si>
  <si>
    <t>Total</t>
  </si>
  <si>
    <t>Material</t>
  </si>
  <si>
    <t>Mão-de-obra</t>
  </si>
  <si>
    <t>No mês</t>
  </si>
  <si>
    <t>No ano</t>
  </si>
  <si>
    <t>Em 12 meses</t>
  </si>
  <si>
    <t>Nomes p/ gráficos</t>
  </si>
  <si>
    <t>Visão Regional</t>
  </si>
  <si>
    <t>Linha 1</t>
  </si>
  <si>
    <t>Linha 2</t>
  </si>
  <si>
    <t>Linha 3</t>
  </si>
  <si>
    <t>Componentes do custo</t>
  </si>
  <si>
    <t>Custo por metro quadrado - Moeda corrente (R$)</t>
  </si>
  <si>
    <t>Mês</t>
  </si>
  <si>
    <t>Média nacional</t>
  </si>
  <si>
    <t>Desp. Administ.</t>
  </si>
  <si>
    <t>Equipamento</t>
  </si>
  <si>
    <t>TOTAL</t>
  </si>
  <si>
    <t>Variação mensal</t>
  </si>
  <si>
    <t>Variação no ano</t>
  </si>
  <si>
    <t>Variação Mensal (%) - Preço de Venda do Imóvel Vitoria</t>
  </si>
  <si>
    <t>Meses</t>
  </si>
  <si>
    <t>Geral</t>
  </si>
  <si>
    <t>1 Quarto</t>
  </si>
  <si>
    <t>2 Quartos</t>
  </si>
  <si>
    <t>3 Quartos</t>
  </si>
  <si>
    <t>4 Quartos ou mais</t>
  </si>
  <si>
    <t>Vila Velha</t>
  </si>
  <si>
    <t>Ampliado</t>
  </si>
  <si>
    <t>Variação 12 meses</t>
  </si>
  <si>
    <t>Escolha</t>
  </si>
  <si>
    <t>Referência</t>
  </si>
  <si>
    <t>Tipo de variação</t>
  </si>
  <si>
    <t>Coluna 1</t>
  </si>
  <si>
    <t>Coluna 2</t>
  </si>
  <si>
    <t>Coluna 3</t>
  </si>
  <si>
    <t>Espírito Santo</t>
  </si>
  <si>
    <t>Posição</t>
  </si>
  <si>
    <t>UF</t>
  </si>
  <si>
    <t>COD_UF</t>
  </si>
  <si>
    <t>REF</t>
  </si>
  <si>
    <t>Variação</t>
  </si>
  <si>
    <t>REF_NOME</t>
  </si>
  <si>
    <t>Fonte: SINAPI - IBGE</t>
  </si>
  <si>
    <t>Elaboração: Coordenação de Estudos Econômicos - CEE/IJSN</t>
  </si>
  <si>
    <t>escolha o mês de referência</t>
  </si>
  <si>
    <t>no mês</t>
  </si>
  <si>
    <t>no ano</t>
  </si>
  <si>
    <t>em 12 meses</t>
  </si>
  <si>
    <t>Gráfico 4</t>
  </si>
  <si>
    <t>Indicadores</t>
  </si>
  <si>
    <t>Custo por m²</t>
  </si>
  <si>
    <t>Reais</t>
  </si>
  <si>
    <t>Variação %</t>
  </si>
  <si>
    <t>Custo médio por metro quadrado</t>
  </si>
  <si>
    <t>Componentes</t>
  </si>
  <si>
    <t>Gráfico 1</t>
  </si>
  <si>
    <t>Tabela 1 -</t>
  </si>
  <si>
    <t>Custo em R$</t>
  </si>
  <si>
    <t>Materiais</t>
  </si>
  <si>
    <t>Mao de Obra</t>
  </si>
  <si>
    <t>Part. (%)</t>
  </si>
  <si>
    <t>CUB-ES</t>
  </si>
  <si>
    <t>SINAPI-ES</t>
  </si>
  <si>
    <t>escolha</t>
  </si>
  <si>
    <t>mês_cub</t>
  </si>
  <si>
    <t>mês_sinapi</t>
  </si>
  <si>
    <t>Diferença</t>
  </si>
  <si>
    <t>Fonte: SINAPI - IBGE e SINDUSCON-ES</t>
  </si>
  <si>
    <t>Custos e Variações dos Componentes da Construção Civil no Espírito Santo</t>
  </si>
  <si>
    <t>Tabela 2 -</t>
  </si>
  <si>
    <t>Resultados para o Índice de custo da construção civil</t>
  </si>
  <si>
    <t>Evolução do custo por metro quadrado e seus componentes na construção civil</t>
  </si>
  <si>
    <t>Número índice - Preço de Venda do Imóvel Vitoria</t>
  </si>
  <si>
    <t>Gráfico 5</t>
  </si>
  <si>
    <t>FIPEZAP-Vitória</t>
  </si>
  <si>
    <t>Índices de valorização imobiliária e de custos na construção civil – Espírito Santo</t>
  </si>
  <si>
    <t>Fonte: SINAPI – IBGE, Sinduscon-ES e FIPEZAP</t>
  </si>
  <si>
    <t>Gráficos</t>
  </si>
  <si>
    <t xml:space="preserve">Tabelas </t>
  </si>
  <si>
    <t>Construção civil</t>
  </si>
  <si>
    <t xml:space="preserve">*Nas Planilhas é possível a análise dos dados com desoneração da folha de pagamentos a partir de maio de 2013 para o SINAPI-ES e SINAPI-BR e quanto ao CUB-ES os dados estão desonerados a partir de novembro de 2013. </t>
  </si>
  <si>
    <t>Mensal</t>
  </si>
  <si>
    <t>12 Meses</t>
  </si>
  <si>
    <t>Acumulado no Ano</t>
  </si>
  <si>
    <t>Variações (%)</t>
  </si>
  <si>
    <t>Gráficos 2 e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</si>
  <si>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</si>
  <si>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</si>
  <si>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</si>
  <si>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</si>
  <si>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</si>
  <si>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</si>
  <si>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</si>
  <si>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</si>
  <si>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</si>
  <si>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Gráfico 6</t>
  </si>
  <si>
    <t>Acre</t>
  </si>
  <si>
    <t>Alagoas</t>
  </si>
  <si>
    <t>Amapá</t>
  </si>
  <si>
    <t>Amazonas</t>
  </si>
  <si>
    <t>Bahia</t>
  </si>
  <si>
    <t>Ceará</t>
  </si>
  <si>
    <t>Centro-Oeste</t>
  </si>
  <si>
    <t>Distrito Federal</t>
  </si>
  <si>
    <t>Goiás</t>
  </si>
  <si>
    <t>Maranhão</t>
  </si>
  <si>
    <t>Mato Grosso</t>
  </si>
  <si>
    <t>Mato Grosso do Sul</t>
  </si>
  <si>
    <t>Minas Gerais</t>
  </si>
  <si>
    <t>Nordeste</t>
  </si>
  <si>
    <t>Norte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</si>
  <si>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</si>
  <si>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</si>
  <si>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</si>
  <si>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</si>
  <si>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</si>
  <si>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</si>
  <si>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</si>
  <si>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</si>
  <si>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</si>
  <si>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</si>
  <si>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</si>
  <si>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</si>
  <si>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</si>
  <si>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Sudeste</t>
  </si>
  <si>
    <t>Sul</t>
  </si>
  <si>
    <t>Tocantins</t>
  </si>
  <si>
    <t>Maio de 2016</t>
  </si>
  <si>
    <r>
      <rPr>
        <b/>
        <i/>
        <sz val="9"/>
        <color theme="1" tint="0.14999847407452621"/>
        <rFont val="Arial"/>
        <family val="2"/>
      </rPr>
      <t xml:space="preserve">Ranking </t>
    </r>
    <r>
      <rPr>
        <b/>
        <sz val="9"/>
        <color theme="1" tint="0.14999847407452621"/>
        <rFont val="Arial"/>
        <family val="2"/>
      </rPr>
      <t>da variação do Custo da Construção Civil segundo Unidade da Federação</t>
    </r>
  </si>
  <si>
    <t>Com desoneração da folha de pagamentos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</si>
</sst>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-416]mmm\-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sz val="10"/>
      <color theme="0"/>
      <name val="Calibri"/>
      <family val="2"/>
      <scheme val="minor"/>
    </font>
    <font>
      <sz val="9"/>
      <color theme="1"/>
      <name val="Book Antiqua"/>
      <family val="1"/>
    </font>
    <font>
      <b/>
      <sz val="9"/>
      <color rgb="FF7F7F7F"/>
      <name val="Arial"/>
      <family val="2"/>
    </font>
    <font>
      <sz val="9"/>
      <color rgb="FF7F7F7F"/>
      <name val="Arial"/>
      <family val="2"/>
    </font>
    <font>
      <sz val="7"/>
      <color theme="1"/>
      <name val="Book Antiqua"/>
      <family val="1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9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b/>
      <i/>
      <sz val="9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4">
    <xf numFmtId="0" fontId="0" fillId="0" borderId="0" xfId="0"/>
    <xf numFmtId="17" fontId="0" fillId="0" borderId="0" xfId="0" applyNumberFormat="1"/>
    <xf numFmtId="0" fontId="0" fillId="0" borderId="0" xfId="0" applyAlignment="1"/>
    <xf numFmtId="0" fontId="17" fillId="0" borderId="0" xfId="0" applyFont="1"/>
    <xf numFmtId="0" fontId="18" fillId="0" borderId="0" xfId="0" applyFont="1"/>
    <xf numFmtId="2" fontId="0" fillId="0" borderId="0" xfId="0" applyNumberFormat="1"/>
    <xf numFmtId="44" fontId="0" fillId="0" borderId="0" xfId="43" applyFont="1"/>
    <xf numFmtId="10" fontId="0" fillId="0" borderId="0" xfId="0" applyNumberFormat="1"/>
    <xf numFmtId="0" fontId="1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0" fontId="0" fillId="0" borderId="0" xfId="44" applyNumberFormat="1" applyFont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1" fillId="18" borderId="10" xfId="28" applyBorder="1"/>
    <xf numFmtId="0" fontId="1" fillId="18" borderId="11" xfId="28" applyBorder="1"/>
    <xf numFmtId="0" fontId="1" fillId="18" borderId="15" xfId="28" applyBorder="1"/>
    <xf numFmtId="0" fontId="1" fillId="18" borderId="16" xfId="28" applyBorder="1"/>
    <xf numFmtId="0" fontId="2" fillId="0" borderId="0" xfId="2"/>
    <xf numFmtId="0" fontId="20" fillId="0" borderId="0" xfId="0" applyFont="1"/>
    <xf numFmtId="0" fontId="21" fillId="0" borderId="0" xfId="0" applyFont="1"/>
    <xf numFmtId="164" fontId="17" fillId="0" borderId="0" xfId="0" applyNumberFormat="1" applyFont="1"/>
    <xf numFmtId="0" fontId="15" fillId="0" borderId="0" xfId="17" applyAlignment="1">
      <alignment horizontal="left"/>
    </xf>
    <xf numFmtId="0" fontId="24" fillId="35" borderId="13" xfId="0" applyFont="1" applyFill="1" applyBorder="1" applyAlignment="1">
      <alignment vertical="center"/>
    </xf>
    <xf numFmtId="0" fontId="24" fillId="36" borderId="13" xfId="0" applyFont="1" applyFill="1" applyBorder="1" applyAlignment="1">
      <alignment vertical="center"/>
    </xf>
    <xf numFmtId="0" fontId="24" fillId="37" borderId="13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17" fillId="20" borderId="0" xfId="30" applyBorder="1"/>
    <xf numFmtId="0" fontId="1" fillId="39" borderId="0" xfId="29" applyFill="1" applyBorder="1"/>
    <xf numFmtId="0" fontId="0" fillId="39" borderId="0" xfId="0" applyFill="1"/>
    <xf numFmtId="0" fontId="15" fillId="0" borderId="0" xfId="17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Font="1"/>
    <xf numFmtId="0" fontId="0" fillId="34" borderId="0" xfId="0" applyFill="1" applyBorder="1"/>
    <xf numFmtId="0" fontId="0" fillId="34" borderId="14" xfId="0" applyFill="1" applyBorder="1"/>
    <xf numFmtId="0" fontId="24" fillId="37" borderId="15" xfId="0" applyFont="1" applyFill="1" applyBorder="1" applyAlignment="1">
      <alignment vertical="center"/>
    </xf>
    <xf numFmtId="0" fontId="0" fillId="34" borderId="16" xfId="0" applyFill="1" applyBorder="1"/>
    <xf numFmtId="0" fontId="0" fillId="34" borderId="17" xfId="0" applyFill="1" applyBorder="1"/>
    <xf numFmtId="17" fontId="17" fillId="0" borderId="0" xfId="0" applyNumberFormat="1" applyFont="1"/>
    <xf numFmtId="0" fontId="17" fillId="0" borderId="0" xfId="0" applyFont="1" applyAlignment="1">
      <alignment wrapText="1"/>
    </xf>
    <xf numFmtId="4" fontId="17" fillId="0" borderId="0" xfId="1" applyNumberFormat="1" applyFont="1"/>
    <xf numFmtId="0" fontId="25" fillId="0" borderId="0" xfId="0" applyFont="1"/>
    <xf numFmtId="0" fontId="22" fillId="0" borderId="0" xfId="0" applyFont="1" applyAlignment="1"/>
    <xf numFmtId="0" fontId="23" fillId="0" borderId="0" xfId="0" applyFont="1" applyBorder="1" applyAlignment="1"/>
    <xf numFmtId="0" fontId="16" fillId="0" borderId="0" xfId="0" applyFont="1" applyAlignment="1"/>
    <xf numFmtId="0" fontId="14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9" fillId="0" borderId="24" xfId="0" applyFont="1" applyBorder="1"/>
    <xf numFmtId="0" fontId="29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17" fillId="0" borderId="0" xfId="1" applyNumberFormat="1" applyFont="1"/>
    <xf numFmtId="0" fontId="32" fillId="0" borderId="0" xfId="0" applyFont="1"/>
    <xf numFmtId="4" fontId="0" fillId="41" borderId="0" xfId="0" applyNumberFormat="1" applyFill="1" applyAlignment="1">
      <alignment horizontal="center" vertical="center"/>
    </xf>
    <xf numFmtId="2" fontId="0" fillId="41" borderId="0" xfId="0" applyNumberFormat="1" applyFill="1"/>
    <xf numFmtId="0" fontId="0" fillId="0" borderId="0" xfId="0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17" fontId="13" fillId="0" borderId="0" xfId="0" applyNumberFormat="1" applyFont="1"/>
    <xf numFmtId="4" fontId="13" fillId="0" borderId="0" xfId="1" applyNumberFormat="1" applyFont="1"/>
    <xf numFmtId="0" fontId="33" fillId="0" borderId="0" xfId="0" applyFont="1" applyAlignment="1"/>
    <xf numFmtId="0" fontId="34" fillId="0" borderId="0" xfId="0" applyFont="1" applyBorder="1" applyAlignment="1"/>
    <xf numFmtId="0" fontId="17" fillId="33" borderId="0" xfId="0" applyFont="1" applyFill="1"/>
    <xf numFmtId="0" fontId="14" fillId="0" borderId="0" xfId="0" applyFont="1" applyAlignment="1">
      <alignment horizontal="center" vertical="center" wrapText="1"/>
    </xf>
    <xf numFmtId="0" fontId="35" fillId="0" borderId="0" xfId="0" applyFont="1"/>
    <xf numFmtId="2" fontId="18" fillId="0" borderId="0" xfId="1" applyNumberFormat="1" applyFont="1"/>
    <xf numFmtId="17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 vertical="center" wrapText="1"/>
    </xf>
    <xf numFmtId="164" fontId="17" fillId="0" borderId="0" xfId="0" applyNumberFormat="1" applyFont="1" applyFill="1"/>
    <xf numFmtId="2" fontId="17" fillId="0" borderId="0" xfId="0" applyNumberFormat="1" applyFont="1" applyFill="1"/>
    <xf numFmtId="17" fontId="0" fillId="41" borderId="0" xfId="0" applyNumberFormat="1" applyFill="1"/>
    <xf numFmtId="0" fontId="0" fillId="41" borderId="0" xfId="0" applyFill="1"/>
    <xf numFmtId="0" fontId="0" fillId="0" borderId="0" xfId="0" pivotButton="1"/>
    <xf numFmtId="4" fontId="0" fillId="0" borderId="0" xfId="0" applyNumberFormat="1"/>
    <xf numFmtId="165" fontId="0" fillId="0" borderId="0" xfId="0" applyNumberFormat="1" applyAlignment="1">
      <alignment horizontal="left"/>
    </xf>
    <xf numFmtId="2" fontId="17" fillId="0" borderId="0" xfId="0" applyNumberFormat="1" applyFont="1"/>
    <xf numFmtId="44" fontId="0" fillId="0" borderId="0" xfId="43" applyFont="1" applyFill="1"/>
    <xf numFmtId="10" fontId="0" fillId="0" borderId="0" xfId="0" applyNumberFormat="1" applyFill="1"/>
    <xf numFmtId="10" fontId="0" fillId="0" borderId="0" xfId="44" applyNumberFormat="1" applyFont="1" applyFill="1" applyAlignment="1">
      <alignment horizontal="center"/>
    </xf>
    <xf numFmtId="0" fontId="28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 applyAlignment="1"/>
    <xf numFmtId="0" fontId="43" fillId="0" borderId="0" xfId="0" applyFont="1"/>
    <xf numFmtId="0" fontId="39" fillId="0" borderId="0" xfId="0" applyFont="1" applyBorder="1" applyAlignment="1"/>
    <xf numFmtId="0" fontId="44" fillId="38" borderId="11" xfId="0" applyFont="1" applyFill="1" applyBorder="1" applyAlignment="1">
      <alignment horizontal="center" vertical="center" wrapText="1"/>
    </xf>
    <xf numFmtId="0" fontId="44" fillId="38" borderId="0" xfId="0" applyFont="1" applyFill="1" applyBorder="1" applyAlignment="1">
      <alignment horizontal="center" vertical="center" wrapText="1"/>
    </xf>
    <xf numFmtId="0" fontId="45" fillId="44" borderId="20" xfId="0" applyFont="1" applyFill="1" applyBorder="1" applyAlignment="1">
      <alignment vertical="center"/>
    </xf>
    <xf numFmtId="4" fontId="45" fillId="44" borderId="20" xfId="0" applyNumberFormat="1" applyFont="1" applyFill="1" applyBorder="1" applyAlignment="1">
      <alignment horizontal="center" vertical="center"/>
    </xf>
    <xf numFmtId="2" fontId="45" fillId="44" borderId="20" xfId="0" applyNumberFormat="1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vertical="center"/>
    </xf>
    <xf numFmtId="4" fontId="46" fillId="34" borderId="21" xfId="0" applyNumberFormat="1" applyFont="1" applyFill="1" applyBorder="1" applyAlignment="1">
      <alignment horizontal="center" vertical="center"/>
    </xf>
    <xf numFmtId="2" fontId="46" fillId="34" borderId="21" xfId="0" applyNumberFormat="1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vertical="center"/>
    </xf>
    <xf numFmtId="4" fontId="47" fillId="33" borderId="21" xfId="0" applyNumberFormat="1" applyFont="1" applyFill="1" applyBorder="1" applyAlignment="1">
      <alignment horizontal="center" vertical="center"/>
    </xf>
    <xf numFmtId="2" fontId="47" fillId="33" borderId="21" xfId="0" applyNumberFormat="1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vertical="center"/>
    </xf>
    <xf numFmtId="4" fontId="45" fillId="43" borderId="21" xfId="0" applyNumberFormat="1" applyFont="1" applyFill="1" applyBorder="1" applyAlignment="1">
      <alignment horizontal="center" vertical="center"/>
    </xf>
    <xf numFmtId="2" fontId="45" fillId="43" borderId="21" xfId="0" applyNumberFormat="1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vertical="center"/>
    </xf>
    <xf numFmtId="4" fontId="47" fillId="33" borderId="23" xfId="0" applyNumberFormat="1" applyFont="1" applyFill="1" applyBorder="1" applyAlignment="1">
      <alignment horizontal="center" vertical="center"/>
    </xf>
    <xf numFmtId="2" fontId="47" fillId="33" borderId="23" xfId="0" applyNumberFormat="1" applyFont="1" applyFill="1" applyBorder="1" applyAlignment="1">
      <alignment horizontal="center" vertical="center"/>
    </xf>
    <xf numFmtId="0" fontId="48" fillId="0" borderId="0" xfId="0" applyFont="1"/>
    <xf numFmtId="0" fontId="44" fillId="42" borderId="33" xfId="0" applyFont="1" applyFill="1" applyBorder="1" applyAlignment="1">
      <alignment horizontal="center" vertical="center" wrapText="1"/>
    </xf>
    <xf numFmtId="0" fontId="44" fillId="42" borderId="34" xfId="0" applyFont="1" applyFill="1" applyBorder="1" applyAlignment="1">
      <alignment horizontal="center" vertical="center" wrapText="1"/>
    </xf>
    <xf numFmtId="0" fontId="47" fillId="39" borderId="0" xfId="0" applyFont="1" applyFill="1" applyBorder="1" applyAlignment="1">
      <alignment vertical="center"/>
    </xf>
    <xf numFmtId="2" fontId="47" fillId="39" borderId="0" xfId="44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2" fontId="47" fillId="0" borderId="0" xfId="44" applyNumberFormat="1" applyFont="1" applyFill="1" applyBorder="1" applyAlignment="1">
      <alignment horizontal="center" vertical="center"/>
    </xf>
    <xf numFmtId="0" fontId="45" fillId="39" borderId="16" xfId="0" applyFont="1" applyFill="1" applyBorder="1" applyAlignment="1">
      <alignment vertical="center"/>
    </xf>
    <xf numFmtId="2" fontId="45" fillId="39" borderId="16" xfId="44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2" fontId="47" fillId="0" borderId="11" xfId="44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vertical="center"/>
    </xf>
    <xf numFmtId="4" fontId="45" fillId="0" borderId="16" xfId="0" applyNumberFormat="1" applyFont="1" applyFill="1" applyBorder="1" applyAlignment="1">
      <alignment horizontal="center" vertical="center"/>
    </xf>
    <xf numFmtId="2" fontId="45" fillId="0" borderId="16" xfId="44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30" fillId="0" borderId="25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45" applyBorder="1" applyAlignment="1">
      <alignment horizontal="left"/>
    </xf>
    <xf numFmtId="0" fontId="0" fillId="19" borderId="10" xfId="29" applyFont="1" applyBorder="1" applyAlignment="1">
      <alignment horizontal="center"/>
    </xf>
    <xf numFmtId="0" fontId="1" fillId="19" borderId="11" xfId="29" applyBorder="1" applyAlignment="1">
      <alignment horizontal="center"/>
    </xf>
    <xf numFmtId="0" fontId="1" fillId="19" borderId="12" xfId="29" applyBorder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1" fillId="18" borderId="0" xfId="28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19" borderId="10" xfId="29" applyBorder="1" applyAlignment="1">
      <alignment horizontal="center"/>
    </xf>
    <xf numFmtId="0" fontId="44" fillId="38" borderId="22" xfId="0" applyFont="1" applyFill="1" applyBorder="1" applyAlignment="1">
      <alignment horizontal="center" vertical="center" wrapText="1"/>
    </xf>
    <xf numFmtId="0" fontId="44" fillId="38" borderId="11" xfId="0" applyFont="1" applyFill="1" applyBorder="1" applyAlignment="1">
      <alignment horizontal="left" vertical="center" wrapText="1"/>
    </xf>
    <xf numFmtId="0" fontId="44" fillId="38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textRotation="90"/>
    </xf>
    <xf numFmtId="0" fontId="45" fillId="0" borderId="16" xfId="0" applyFont="1" applyFill="1" applyBorder="1" applyAlignment="1">
      <alignment horizontal="center" vertical="center" textRotation="90"/>
    </xf>
    <xf numFmtId="0" fontId="45" fillId="0" borderId="11" xfId="0" applyFont="1" applyFill="1" applyBorder="1" applyAlignment="1">
      <alignment horizontal="center" vertical="center" textRotation="90"/>
    </xf>
    <xf numFmtId="0" fontId="48" fillId="0" borderId="0" xfId="0" applyFont="1" applyAlignment="1">
      <alignment horizontal="left"/>
    </xf>
    <xf numFmtId="0" fontId="44" fillId="40" borderId="35" xfId="0" applyFont="1" applyFill="1" applyBorder="1" applyAlignment="1">
      <alignment horizontal="left" vertical="center"/>
    </xf>
    <xf numFmtId="0" fontId="44" fillId="40" borderId="36" xfId="0" applyFont="1" applyFill="1" applyBorder="1" applyAlignment="1">
      <alignment horizontal="left" vertical="center"/>
    </xf>
    <xf numFmtId="0" fontId="44" fillId="40" borderId="32" xfId="0" applyFont="1" applyFill="1" applyBorder="1" applyAlignment="1">
      <alignment horizontal="left" vertical="center"/>
    </xf>
    <xf numFmtId="0" fontId="44" fillId="40" borderId="33" xfId="0" applyFont="1" applyFill="1" applyBorder="1" applyAlignment="1">
      <alignment horizontal="left" vertical="center"/>
    </xf>
    <xf numFmtId="44" fontId="44" fillId="40" borderId="36" xfId="43" applyFont="1" applyFill="1" applyBorder="1" applyAlignment="1">
      <alignment horizontal="center" vertical="center" wrapText="1"/>
    </xf>
    <xf numFmtId="44" fontId="44" fillId="40" borderId="33" xfId="43" applyFont="1" applyFill="1" applyBorder="1" applyAlignment="1">
      <alignment horizontal="center" vertical="center" wrapText="1"/>
    </xf>
    <xf numFmtId="0" fontId="44" fillId="40" borderId="36" xfId="0" applyFont="1" applyFill="1" applyBorder="1" applyAlignment="1">
      <alignment horizontal="center" vertical="center" wrapText="1"/>
    </xf>
    <xf numFmtId="0" fontId="44" fillId="40" borderId="33" xfId="0" applyFont="1" applyFill="1" applyBorder="1" applyAlignment="1">
      <alignment horizontal="center" vertical="center" wrapText="1"/>
    </xf>
    <xf numFmtId="0" fontId="44" fillId="40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6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5" builtinId="8"/>
    <cellStyle name="Incorreto" xfId="8" builtinId="27" customBuiltin="1"/>
    <cellStyle name="Moeda" xfId="43" builtinId="4"/>
    <cellStyle name="Neutra" xfId="9" builtinId="28" customBuiltin="1"/>
    <cellStyle name="Normal" xfId="0" builtinId="0"/>
    <cellStyle name="Nota" xfId="16" builtinId="10" customBuiltin="1"/>
    <cellStyle name="Porcentagem" xfId="44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1">
    <dxf>
      <numFmt numFmtId="165" formatCode="[$-416]mmm\-yy;@"/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5038301669309"/>
          <c:y val="4.5359876543209873E-2"/>
          <c:w val="0.80944085450337355"/>
          <c:h val="0.67275925925925928"/>
        </c:manualLayout>
      </c:layout>
      <c:lineChart>
        <c:grouping val="standard"/>
        <c:varyColors val="0"/>
        <c:ser>
          <c:idx val="0"/>
          <c:order val="0"/>
          <c:tx>
            <c:strRef>
              <c:f>'G1'!$D$40</c:f>
              <c:strCache>
                <c:ptCount val="1"/>
                <c:pt idx="0">
                  <c:v>Brasil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0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'G1'!$C$41:$C$52</c:f>
              <c:numCache>
                <c:formatCode>mmm\-yy</c:formatCode>
                <c:ptCount val="12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</c:numCache>
            </c:numRef>
          </c:cat>
          <c:val>
            <c:numRef>
              <c:f>'G1'!$D$41:$D$52</c:f>
              <c:numCache>
                <c:formatCode>#,##0.00</c:formatCode>
                <c:ptCount val="12"/>
                <c:pt idx="0">
                  <c:v>955.12</c:v>
                </c:pt>
                <c:pt idx="1">
                  <c:v>957.63</c:v>
                </c:pt>
                <c:pt idx="2">
                  <c:v>960.17</c:v>
                </c:pt>
                <c:pt idx="3">
                  <c:v>962.84</c:v>
                </c:pt>
                <c:pt idx="4">
                  <c:v>963.39</c:v>
                </c:pt>
                <c:pt idx="5">
                  <c:v>968.7</c:v>
                </c:pt>
                <c:pt idx="6">
                  <c:v>976.82</c:v>
                </c:pt>
                <c:pt idx="7">
                  <c:v>984.81</c:v>
                </c:pt>
                <c:pt idx="8">
                  <c:v>989.37</c:v>
                </c:pt>
                <c:pt idx="9">
                  <c:v>997.6</c:v>
                </c:pt>
                <c:pt idx="10">
                  <c:v>1007.75</c:v>
                </c:pt>
                <c:pt idx="11">
                  <c:v>1009.76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'G1'!$E$40</c:f>
              <c:strCache>
                <c:ptCount val="1"/>
                <c:pt idx="0">
                  <c:v>Sudeste -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'G1'!$C$41:$C$52</c:f>
              <c:numCache>
                <c:formatCode>mmm\-yy</c:formatCode>
                <c:ptCount val="12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</c:numCache>
            </c:numRef>
          </c:cat>
          <c:val>
            <c:numRef>
              <c:f>'G1'!$E$41:$E$52</c:f>
              <c:numCache>
                <c:formatCode>#,##0.00</c:formatCode>
                <c:ptCount val="12"/>
                <c:pt idx="0">
                  <c:v>1000.64</c:v>
                </c:pt>
                <c:pt idx="1">
                  <c:v>1000.24</c:v>
                </c:pt>
                <c:pt idx="2">
                  <c:v>1000.06</c:v>
                </c:pt>
                <c:pt idx="3">
                  <c:v>1001.46</c:v>
                </c:pt>
                <c:pt idx="4">
                  <c:v>1001.61</c:v>
                </c:pt>
                <c:pt idx="5">
                  <c:v>1004.39</c:v>
                </c:pt>
                <c:pt idx="6">
                  <c:v>1010.58</c:v>
                </c:pt>
                <c:pt idx="7">
                  <c:v>1026.97</c:v>
                </c:pt>
                <c:pt idx="8">
                  <c:v>1026.93</c:v>
                </c:pt>
                <c:pt idx="9">
                  <c:v>1044.07</c:v>
                </c:pt>
                <c:pt idx="10">
                  <c:v>1060.18</c:v>
                </c:pt>
                <c:pt idx="11">
                  <c:v>1060.8499999999999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'G1'!$F$40</c:f>
              <c:strCache>
                <c:ptCount val="1"/>
                <c:pt idx="0">
                  <c:v>Espírito Santo -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'G1'!$C$41:$C$52</c:f>
              <c:numCache>
                <c:formatCode>mmm\-yy</c:formatCode>
                <c:ptCount val="12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</c:numCache>
            </c:numRef>
          </c:cat>
          <c:val>
            <c:numRef>
              <c:f>'G1'!$F$41:$F$52</c:f>
              <c:numCache>
                <c:formatCode>#,##0.00</c:formatCode>
                <c:ptCount val="12"/>
                <c:pt idx="0">
                  <c:v>871.89</c:v>
                </c:pt>
                <c:pt idx="1">
                  <c:v>879.11</c:v>
                </c:pt>
                <c:pt idx="2">
                  <c:v>880.95</c:v>
                </c:pt>
                <c:pt idx="3">
                  <c:v>885.53</c:v>
                </c:pt>
                <c:pt idx="4">
                  <c:v>881.99</c:v>
                </c:pt>
                <c:pt idx="5">
                  <c:v>885.38</c:v>
                </c:pt>
                <c:pt idx="6">
                  <c:v>891.07</c:v>
                </c:pt>
                <c:pt idx="7">
                  <c:v>896.17</c:v>
                </c:pt>
                <c:pt idx="8">
                  <c:v>899.04</c:v>
                </c:pt>
                <c:pt idx="9">
                  <c:v>899.45</c:v>
                </c:pt>
                <c:pt idx="10">
                  <c:v>897.41</c:v>
                </c:pt>
                <c:pt idx="11">
                  <c:v>903.52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37392"/>
        <c:axId val="284037952"/>
      </c:lineChart>
      <c:dateAx>
        <c:axId val="28403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037952"/>
        <c:crosses val="autoZero"/>
        <c:auto val="1"/>
        <c:lblOffset val="100"/>
        <c:baseTimeUnit val="months"/>
      </c:dateAx>
      <c:valAx>
        <c:axId val="284037952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03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63230772050542E-2"/>
          <c:y val="0.83428723437006957"/>
          <c:w val="0.87500840055654305"/>
          <c:h val="0.14738516628568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4157490620686E-2"/>
          <c:y val="4.5359876543209873E-2"/>
          <c:w val="0.87590455394091793"/>
          <c:h val="0.7942716049382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'G2-3'!$D$40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</c:numCache>
            </c:numRef>
          </c:cat>
          <c:val>
            <c:numRef>
              <c:f>'G2-3'!$D$47:$D$52</c:f>
              <c:numCache>
                <c:formatCode>#,##0.00</c:formatCode>
                <c:ptCount val="6"/>
                <c:pt idx="0">
                  <c:v>6.55</c:v>
                </c:pt>
                <c:pt idx="1">
                  <c:v>7.18</c:v>
                </c:pt>
                <c:pt idx="2">
                  <c:v>7.14</c:v>
                </c:pt>
                <c:pt idx="3">
                  <c:v>6.68</c:v>
                </c:pt>
                <c:pt idx="4">
                  <c:v>6.99</c:v>
                </c:pt>
                <c:pt idx="5">
                  <c:v>6.47</c:v>
                </c:pt>
              </c:numCache>
            </c:numRef>
          </c:val>
        </c:ser>
        <c:ser>
          <c:idx val="1"/>
          <c:order val="1"/>
          <c:tx>
            <c:strRef>
              <c:f>'G2-3'!$E$40</c:f>
              <c:strCache>
                <c:ptCount val="1"/>
                <c:pt idx="0">
                  <c:v>Sudeste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</c:numCache>
            </c:numRef>
          </c:cat>
          <c:val>
            <c:numRef>
              <c:f>'G2-3'!$E$47:$E$52</c:f>
              <c:numCache>
                <c:formatCode>#,##0.00</c:formatCode>
                <c:ptCount val="6"/>
                <c:pt idx="0">
                  <c:v>5.61</c:v>
                </c:pt>
                <c:pt idx="1">
                  <c:v>7.31</c:v>
                </c:pt>
                <c:pt idx="2">
                  <c:v>6.95</c:v>
                </c:pt>
                <c:pt idx="3">
                  <c:v>5.8</c:v>
                </c:pt>
                <c:pt idx="4">
                  <c:v>6.59</c:v>
                </c:pt>
                <c:pt idx="5">
                  <c:v>6.19</c:v>
                </c:pt>
              </c:numCache>
            </c:numRef>
          </c:val>
        </c:ser>
        <c:ser>
          <c:idx val="2"/>
          <c:order val="2"/>
          <c:tx>
            <c:strRef>
              <c:f>'G2-3'!$F$40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</c:numCache>
            </c:numRef>
          </c:cat>
          <c:val>
            <c:numRef>
              <c:f>'G2-3'!$F$47:$F$52</c:f>
              <c:numCache>
                <c:formatCode>#,##0.00</c:formatCode>
                <c:ptCount val="6"/>
                <c:pt idx="0">
                  <c:v>6.24</c:v>
                </c:pt>
                <c:pt idx="1">
                  <c:v>6.8</c:v>
                </c:pt>
                <c:pt idx="2">
                  <c:v>6.78</c:v>
                </c:pt>
                <c:pt idx="3">
                  <c:v>6.8</c:v>
                </c:pt>
                <c:pt idx="4">
                  <c:v>3.71</c:v>
                </c:pt>
                <c:pt idx="5">
                  <c:v>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042992"/>
        <c:axId val="284043552"/>
      </c:barChart>
      <c:dateAx>
        <c:axId val="2840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284043552"/>
        <c:crosses val="autoZero"/>
        <c:auto val="1"/>
        <c:lblOffset val="100"/>
        <c:baseTimeUnit val="months"/>
      </c:dateAx>
      <c:valAx>
        <c:axId val="284043552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pt-B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2840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9308823529412"/>
          <c:y val="0.92184290123456791"/>
          <c:w val="0.36013823529411765"/>
          <c:h val="7.0317592592592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75326797385618E-2"/>
          <c:y val="4.3234876543209878E-2"/>
          <c:w val="0.85624053651901044"/>
          <c:h val="0.72584259259259254"/>
        </c:manualLayout>
      </c:layout>
      <c:lineChart>
        <c:grouping val="standard"/>
        <c:varyColors val="0"/>
        <c:ser>
          <c:idx val="0"/>
          <c:order val="0"/>
          <c:tx>
            <c:strRef>
              <c:f>'G4'!$C$26</c:f>
              <c:strCache>
                <c:ptCount val="1"/>
                <c:pt idx="0">
                  <c:v>SINAPI-ES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0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'G4'!$B$27:$B$39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'G4'!$C$27:$C$39</c:f>
              <c:numCache>
                <c:formatCode>0.00</c:formatCode>
                <c:ptCount val="13"/>
                <c:pt idx="0">
                  <c:v>100</c:v>
                </c:pt>
                <c:pt idx="1">
                  <c:v>99.679999999775745</c:v>
                </c:pt>
                <c:pt idx="2">
                  <c:v>100.50734399897394</c:v>
                </c:pt>
                <c:pt idx="3">
                  <c:v>100.71840942039438</c:v>
                </c:pt>
                <c:pt idx="4">
                  <c:v>101.24214514096921</c:v>
                </c:pt>
                <c:pt idx="5">
                  <c:v>100.83717656906224</c:v>
                </c:pt>
                <c:pt idx="6">
                  <c:v>101.2203578405944</c:v>
                </c:pt>
                <c:pt idx="7">
                  <c:v>101.86816813449089</c:v>
                </c:pt>
                <c:pt idx="8">
                  <c:v>102.44881668597938</c:v>
                </c:pt>
                <c:pt idx="9">
                  <c:v>102.77665291121384</c:v>
                </c:pt>
                <c:pt idx="10">
                  <c:v>102.82804122489023</c:v>
                </c:pt>
                <c:pt idx="11">
                  <c:v>102.59153674098067</c:v>
                </c:pt>
                <c:pt idx="12">
                  <c:v>103.28915918734833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'G4'!$D$26</c:f>
              <c:strCache>
                <c:ptCount val="1"/>
                <c:pt idx="0">
                  <c:v>CUB-ES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0"/>
                  <c:y val="-3.9197530864197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'G4'!$B$27:$B$39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'G4'!$D$27:$D$39</c:f>
              <c:numCache>
                <c:formatCode>0.00</c:formatCode>
                <c:ptCount val="13"/>
                <c:pt idx="0">
                  <c:v>100</c:v>
                </c:pt>
                <c:pt idx="1">
                  <c:v>100.16301076828252</c:v>
                </c:pt>
                <c:pt idx="2">
                  <c:v>100.35227149124395</c:v>
                </c:pt>
                <c:pt idx="3">
                  <c:v>101.44302237047242</c:v>
                </c:pt>
                <c:pt idx="4">
                  <c:v>101.99209600812154</c:v>
                </c:pt>
                <c:pt idx="5">
                  <c:v>102.09158478662847</c:v>
                </c:pt>
                <c:pt idx="6">
                  <c:v>102.45045502338566</c:v>
                </c:pt>
                <c:pt idx="7">
                  <c:v>102.68148363003517</c:v>
                </c:pt>
                <c:pt idx="8">
                  <c:v>103.35644102824408</c:v>
                </c:pt>
                <c:pt idx="9">
                  <c:v>103.59689641419818</c:v>
                </c:pt>
                <c:pt idx="10">
                  <c:v>104.1279866574816</c:v>
                </c:pt>
                <c:pt idx="11">
                  <c:v>104.4477720169682</c:v>
                </c:pt>
                <c:pt idx="12">
                  <c:v>107.12490482578588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'G4'!$E$26</c:f>
              <c:strCache>
                <c:ptCount val="1"/>
                <c:pt idx="0">
                  <c:v>FIPEZAP-Vitória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0"/>
                  <c:y val="1.5679012345679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'G4'!$B$27:$B$39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'G4'!$E$27:$E$39</c:f>
              <c:numCache>
                <c:formatCode>0.00</c:formatCode>
                <c:ptCount val="13"/>
                <c:pt idx="0">
                  <c:v>100</c:v>
                </c:pt>
                <c:pt idx="1">
                  <c:v>100.4</c:v>
                </c:pt>
                <c:pt idx="2">
                  <c:v>101.00240000000001</c:v>
                </c:pt>
                <c:pt idx="3">
                  <c:v>102.31543119999999</c:v>
                </c:pt>
                <c:pt idx="4">
                  <c:v>103.64553180559999</c:v>
                </c:pt>
                <c:pt idx="5">
                  <c:v>103.43824074198878</c:v>
                </c:pt>
                <c:pt idx="6">
                  <c:v>103.02448777902083</c:v>
                </c:pt>
                <c:pt idx="7">
                  <c:v>102.92146329124181</c:v>
                </c:pt>
                <c:pt idx="8">
                  <c:v>103.43607060769801</c:v>
                </c:pt>
                <c:pt idx="9">
                  <c:v>104.26355917255958</c:v>
                </c:pt>
                <c:pt idx="10">
                  <c:v>105.61898544180286</c:v>
                </c:pt>
                <c:pt idx="11">
                  <c:v>106.14708036901186</c:v>
                </c:pt>
                <c:pt idx="12">
                  <c:v>106.78396285122594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237168"/>
        <c:axId val="284237728"/>
      </c:lineChart>
      <c:dateAx>
        <c:axId val="28423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284237728"/>
        <c:crosses val="autoZero"/>
        <c:auto val="1"/>
        <c:lblOffset val="100"/>
        <c:baseTimeUnit val="months"/>
      </c:dateAx>
      <c:valAx>
        <c:axId val="28423772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28423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74962719000299"/>
          <c:y val="0.92968240740740737"/>
          <c:w val="0.5402363067010858"/>
          <c:h val="7.0317592592592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29411764705882E-2"/>
          <c:y val="4.3117283950617286E-2"/>
          <c:w val="0.88194379084967323"/>
          <c:h val="0.61966481481481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'G5'!$L$33</c:f>
              <c:strCache>
                <c:ptCount val="1"/>
                <c:pt idx="0">
                  <c:v>Escolha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'G5'!$K$34:$K$60</c:f>
              <c:strCache>
                <c:ptCount val="27"/>
                <c:pt idx="0">
                  <c:v>Maranhão</c:v>
                </c:pt>
                <c:pt idx="1">
                  <c:v>Santa Catarina</c:v>
                </c:pt>
                <c:pt idx="2">
                  <c:v>Espírito Santo</c:v>
                </c:pt>
                <c:pt idx="3">
                  <c:v>Tocantins</c:v>
                </c:pt>
                <c:pt idx="4">
                  <c:v>Bahia</c:v>
                </c:pt>
                <c:pt idx="5">
                  <c:v>Alagoas</c:v>
                </c:pt>
                <c:pt idx="6">
                  <c:v>Acre</c:v>
                </c:pt>
                <c:pt idx="7">
                  <c:v>Pará</c:v>
                </c:pt>
                <c:pt idx="8">
                  <c:v>Pernambuco</c:v>
                </c:pt>
                <c:pt idx="9">
                  <c:v>Paraíba</c:v>
                </c:pt>
                <c:pt idx="10">
                  <c:v>Mato Grosso</c:v>
                </c:pt>
                <c:pt idx="11">
                  <c:v>São Paulo</c:v>
                </c:pt>
                <c:pt idx="12">
                  <c:v>Amapá</c:v>
                </c:pt>
                <c:pt idx="13">
                  <c:v>Sergipe</c:v>
                </c:pt>
                <c:pt idx="14">
                  <c:v>Distrito Federal</c:v>
                </c:pt>
                <c:pt idx="15">
                  <c:v>Rio de Janeiro</c:v>
                </c:pt>
                <c:pt idx="16">
                  <c:v>Minas Gerais</c:v>
                </c:pt>
                <c:pt idx="17">
                  <c:v>Piauí</c:v>
                </c:pt>
                <c:pt idx="18">
                  <c:v>Rio Grande do Sul</c:v>
                </c:pt>
                <c:pt idx="19">
                  <c:v>Rio Grande do Norte</c:v>
                </c:pt>
                <c:pt idx="20">
                  <c:v>Ceará</c:v>
                </c:pt>
                <c:pt idx="21">
                  <c:v>Mato Grosso do Sul</c:v>
                </c:pt>
                <c:pt idx="22">
                  <c:v>Paraná</c:v>
                </c:pt>
                <c:pt idx="23">
                  <c:v>Goiás</c:v>
                </c:pt>
                <c:pt idx="24">
                  <c:v>Rondônia</c:v>
                </c:pt>
                <c:pt idx="25">
                  <c:v>Amazonas</c:v>
                </c:pt>
                <c:pt idx="26">
                  <c:v>Roraima</c:v>
                </c:pt>
              </c:strCache>
            </c:strRef>
          </c:cat>
          <c:val>
            <c:numRef>
              <c:f>'G5'!$L$34:$L$60</c:f>
              <c:numCache>
                <c:formatCode>0.00</c:formatCode>
                <c:ptCount val="27"/>
                <c:pt idx="0">
                  <c:v>2.250000011</c:v>
                </c:pt>
                <c:pt idx="1">
                  <c:v>0.71000002699999998</c:v>
                </c:pt>
                <c:pt idx="2">
                  <c:v>0.68000002200000009</c:v>
                </c:pt>
                <c:pt idx="3">
                  <c:v>0.52000000899999999</c:v>
                </c:pt>
                <c:pt idx="4">
                  <c:v>0.39000001900000003</c:v>
                </c:pt>
                <c:pt idx="5">
                  <c:v>0.34000001700000004</c:v>
                </c:pt>
                <c:pt idx="6">
                  <c:v>0.27000000400000002</c:v>
                </c:pt>
                <c:pt idx="7">
                  <c:v>0.23000000700000001</c:v>
                </c:pt>
                <c:pt idx="8">
                  <c:v>0.200000016</c:v>
                </c:pt>
                <c:pt idx="9">
                  <c:v>0.130000015</c:v>
                </c:pt>
                <c:pt idx="10">
                  <c:v>0.110000031</c:v>
                </c:pt>
                <c:pt idx="11">
                  <c:v>7.0000024000000008E-2</c:v>
                </c:pt>
                <c:pt idx="12">
                  <c:v>7.0000008000000002E-2</c:v>
                </c:pt>
                <c:pt idx="13">
                  <c:v>6.0000017999999995E-2</c:v>
                </c:pt>
                <c:pt idx="14">
                  <c:v>5.0000033000000006E-2</c:v>
                </c:pt>
                <c:pt idx="15">
                  <c:v>2.0000022999999999E-2</c:v>
                </c:pt>
                <c:pt idx="16">
                  <c:v>2.0000021E-2</c:v>
                </c:pt>
                <c:pt idx="17">
                  <c:v>2.0000012000000001E-2</c:v>
                </c:pt>
                <c:pt idx="18">
                  <c:v>1.0000027999999999E-2</c:v>
                </c:pt>
                <c:pt idx="19">
                  <c:v>1.0000014E-2</c:v>
                </c:pt>
                <c:pt idx="20">
                  <c:v>1.3000000000000001E-8</c:v>
                </c:pt>
                <c:pt idx="21">
                  <c:v>-1.9999969999999999E-2</c:v>
                </c:pt>
                <c:pt idx="22">
                  <c:v>-1.9999974E-2</c:v>
                </c:pt>
                <c:pt idx="23">
                  <c:v>-3.9999968000000004E-2</c:v>
                </c:pt>
                <c:pt idx="24">
                  <c:v>-0.149999997</c:v>
                </c:pt>
                <c:pt idx="25">
                  <c:v>-0.26999999499999999</c:v>
                </c:pt>
                <c:pt idx="26">
                  <c:v>-0.5699999939999999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615280"/>
        <c:axId val="285615840"/>
      </c:barChart>
      <c:lineChart>
        <c:grouping val="standard"/>
        <c:varyColors val="0"/>
        <c:ser>
          <c:idx val="1"/>
          <c:order val="1"/>
          <c:tx>
            <c:strRef>
              <c:f>'G5'!$M$33</c:f>
              <c:strCache>
                <c:ptCount val="1"/>
                <c:pt idx="0">
                  <c:v>Média nacional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8.3145900432458411E-3"/>
                  <c:y val="-5.879629629629629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'G5'!$K$34:$K$60</c:f>
              <c:strCache>
                <c:ptCount val="27"/>
                <c:pt idx="0">
                  <c:v>Maranhão</c:v>
                </c:pt>
                <c:pt idx="1">
                  <c:v>Santa Catarina</c:v>
                </c:pt>
                <c:pt idx="2">
                  <c:v>Espírito Santo</c:v>
                </c:pt>
                <c:pt idx="3">
                  <c:v>Tocantins</c:v>
                </c:pt>
                <c:pt idx="4">
                  <c:v>Bahia</c:v>
                </c:pt>
                <c:pt idx="5">
                  <c:v>Alagoas</c:v>
                </c:pt>
                <c:pt idx="6">
                  <c:v>Acre</c:v>
                </c:pt>
                <c:pt idx="7">
                  <c:v>Pará</c:v>
                </c:pt>
                <c:pt idx="8">
                  <c:v>Pernambuco</c:v>
                </c:pt>
                <c:pt idx="9">
                  <c:v>Paraíba</c:v>
                </c:pt>
                <c:pt idx="10">
                  <c:v>Mato Grosso</c:v>
                </c:pt>
                <c:pt idx="11">
                  <c:v>São Paulo</c:v>
                </c:pt>
                <c:pt idx="12">
                  <c:v>Amapá</c:v>
                </c:pt>
                <c:pt idx="13">
                  <c:v>Sergipe</c:v>
                </c:pt>
                <c:pt idx="14">
                  <c:v>Distrito Federal</c:v>
                </c:pt>
                <c:pt idx="15">
                  <c:v>Rio de Janeiro</c:v>
                </c:pt>
                <c:pt idx="16">
                  <c:v>Minas Gerais</c:v>
                </c:pt>
                <c:pt idx="17">
                  <c:v>Piauí</c:v>
                </c:pt>
                <c:pt idx="18">
                  <c:v>Rio Grande do Sul</c:v>
                </c:pt>
                <c:pt idx="19">
                  <c:v>Rio Grande do Norte</c:v>
                </c:pt>
                <c:pt idx="20">
                  <c:v>Ceará</c:v>
                </c:pt>
                <c:pt idx="21">
                  <c:v>Mato Grosso do Sul</c:v>
                </c:pt>
                <c:pt idx="22">
                  <c:v>Paraná</c:v>
                </c:pt>
                <c:pt idx="23">
                  <c:v>Goiás</c:v>
                </c:pt>
                <c:pt idx="24">
                  <c:v>Rondônia</c:v>
                </c:pt>
                <c:pt idx="25">
                  <c:v>Amazonas</c:v>
                </c:pt>
                <c:pt idx="26">
                  <c:v>Roraima</c:v>
                </c:pt>
              </c:strCache>
            </c:strRef>
          </c:cat>
          <c:val>
            <c:numRef>
              <c:f>'G5'!$M$34:$M$60</c:f>
              <c:numCache>
                <c:formatCode>0.00</c:formatCode>
                <c:ptCount val="2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15280"/>
        <c:axId val="285615840"/>
      </c:lineChart>
      <c:catAx>
        <c:axId val="28561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285615840"/>
        <c:crosses val="autoZero"/>
        <c:auto val="1"/>
        <c:lblAlgn val="ctr"/>
        <c:lblOffset val="100"/>
        <c:noMultiLvlLbl val="0"/>
      </c:catAx>
      <c:valAx>
        <c:axId val="2856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pt-B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28561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8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4115806455053E-2"/>
          <c:y val="3.3600598797786443E-2"/>
          <c:w val="0.84059571361472274"/>
          <c:h val="0.68451851851851864"/>
        </c:manualLayout>
      </c:layout>
      <c:lineChart>
        <c:grouping val="standard"/>
        <c:varyColors val="0"/>
        <c:ser>
          <c:idx val="0"/>
          <c:order val="0"/>
          <c:tx>
            <c:strRef>
              <c:f>'G6'!$C$39</c:f>
              <c:strCache>
                <c:ptCount val="1"/>
                <c:pt idx="0">
                  <c:v>Total - Espírito Santo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0.77729213453804769"/>
                  <c:y val="-1.567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'G6'!$C$40:$C$52</c:f>
              <c:numCache>
                <c:formatCode>#,##0.00</c:formatCode>
                <c:ptCount val="13"/>
                <c:pt idx="0">
                  <c:v>100</c:v>
                </c:pt>
                <c:pt idx="1">
                  <c:v>99.679999999775745</c:v>
                </c:pt>
                <c:pt idx="2">
                  <c:v>100.50734399897394</c:v>
                </c:pt>
                <c:pt idx="3">
                  <c:v>100.71840942039438</c:v>
                </c:pt>
                <c:pt idx="4">
                  <c:v>101.24214514096921</c:v>
                </c:pt>
                <c:pt idx="5">
                  <c:v>100.83717656906224</c:v>
                </c:pt>
                <c:pt idx="6">
                  <c:v>101.2203578405944</c:v>
                </c:pt>
                <c:pt idx="7">
                  <c:v>101.86816813449089</c:v>
                </c:pt>
                <c:pt idx="8">
                  <c:v>102.44881668597938</c:v>
                </c:pt>
                <c:pt idx="9">
                  <c:v>102.77665291121384</c:v>
                </c:pt>
                <c:pt idx="10">
                  <c:v>102.82804122489023</c:v>
                </c:pt>
                <c:pt idx="11">
                  <c:v>102.59153674098067</c:v>
                </c:pt>
                <c:pt idx="12">
                  <c:v>103.28915918734833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'G6'!$D$39</c:f>
              <c:strCache>
                <c:ptCount val="1"/>
                <c:pt idx="0">
                  <c:v>Material - Espírito Santo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1.192712957643495E-2"/>
                  <c:y val="-5.87978395061728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003277275813447E-2"/>
                      <c:h val="5.809074074074074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'G6'!$D$40:$D$52</c:f>
              <c:numCache>
                <c:formatCode>#,##0.00</c:formatCode>
                <c:ptCount val="13"/>
                <c:pt idx="0">
                  <c:v>100</c:v>
                </c:pt>
                <c:pt idx="1">
                  <c:v>99.390000001056933</c:v>
                </c:pt>
                <c:pt idx="2">
                  <c:v>99.529146001530776</c:v>
                </c:pt>
                <c:pt idx="3">
                  <c:v>99.917309670230878</c:v>
                </c:pt>
                <c:pt idx="4">
                  <c:v>100.89649929883919</c:v>
                </c:pt>
                <c:pt idx="5">
                  <c:v>100.13977555857305</c:v>
                </c:pt>
                <c:pt idx="6">
                  <c:v>100.66050239051687</c:v>
                </c:pt>
                <c:pt idx="7">
                  <c:v>101.75770187355207</c:v>
                </c:pt>
                <c:pt idx="8">
                  <c:v>101.76787763262769</c:v>
                </c:pt>
                <c:pt idx="9">
                  <c:v>102.37848489409527</c:v>
                </c:pt>
                <c:pt idx="10">
                  <c:v>102.28634427038929</c:v>
                </c:pt>
                <c:pt idx="11">
                  <c:v>101.84651298914498</c:v>
                </c:pt>
                <c:pt idx="12">
                  <c:v>101.22524924448462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'G6'!$E$39</c:f>
              <c:strCache>
                <c:ptCount val="1"/>
                <c:pt idx="0">
                  <c:v>Mão-de-obra - Espírito Santo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0.76692823941087374"/>
                  <c:y val="-1.9598765432098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'G6'!$E$40:$E$52</c:f>
              <c:numCache>
                <c:formatCode>#,##0.00</c:formatCode>
                <c:ptCount val="13"/>
                <c:pt idx="0">
                  <c:v>100</c:v>
                </c:pt>
                <c:pt idx="1">
                  <c:v>100.01999999940114</c:v>
                </c:pt>
                <c:pt idx="2">
                  <c:v>101.64032399958039</c:v>
                </c:pt>
                <c:pt idx="3">
                  <c:v>101.64032399958039</c:v>
                </c:pt>
                <c:pt idx="4">
                  <c:v>101.64032400214398</c:v>
                </c:pt>
                <c:pt idx="5">
                  <c:v>101.64032399958039</c:v>
                </c:pt>
                <c:pt idx="6">
                  <c:v>101.86393271210822</c:v>
                </c:pt>
                <c:pt idx="7">
                  <c:v>101.98616942609252</c:v>
                </c:pt>
                <c:pt idx="8">
                  <c:v>103.24059930999501</c:v>
                </c:pt>
                <c:pt idx="9">
                  <c:v>103.24059930999501</c:v>
                </c:pt>
                <c:pt idx="10">
                  <c:v>103.44708050846117</c:v>
                </c:pt>
                <c:pt idx="11">
                  <c:v>103.44708050846117</c:v>
                </c:pt>
                <c:pt idx="12">
                  <c:v>105.67119274733383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20880"/>
        <c:axId val="285621440"/>
      </c:lineChart>
      <c:dateAx>
        <c:axId val="28562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5621440"/>
        <c:crosses val="autoZero"/>
        <c:auto val="1"/>
        <c:lblOffset val="100"/>
        <c:baseTimeUnit val="months"/>
      </c:dateAx>
      <c:valAx>
        <c:axId val="28562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562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63230772050542E-2"/>
          <c:y val="0.83428723437006957"/>
          <c:w val="0.87500840055654305"/>
          <c:h val="0.14738516628568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36" fmlaRange="Nomes!$J$2:$J$4" noThreeD="1" sel="1" val="0"/>
</file>

<file path=xl/ctrlProps/ctrlProp10.xml><?xml version="1.0" encoding="utf-8"?>
<formControlPr xmlns="http://schemas.microsoft.com/office/spreadsheetml/2009/9/main" objectType="Drop" dropStyle="combo" dx="16" fmlaLink="$G$38" fmlaRange="Nomes!$C$2:$C$34" noThreeD="1" sel="22" val="21"/>
</file>

<file path=xl/ctrlProps/ctrlProp11.xml><?xml version="1.0" encoding="utf-8"?>
<formControlPr xmlns="http://schemas.microsoft.com/office/spreadsheetml/2009/9/main" objectType="Radio" firstButton="1" fmlaLink="$B$36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checked="Checked" lockText="1"/>
</file>

<file path=xl/ctrlProps/ctrlProp14.xml><?xml version="1.0" encoding="utf-8"?>
<formControlPr xmlns="http://schemas.microsoft.com/office/spreadsheetml/2009/9/main" objectType="Drop" dropStyle="combo" dx="16" fmlaLink="$D$35" fmlaRange="meses_sinapi" noThreeD="1" sel="67" val="59"/>
</file>

<file path=xl/ctrlProps/ctrlProp15.xml><?xml version="1.0" encoding="utf-8"?>
<formControlPr xmlns="http://schemas.microsoft.com/office/spreadsheetml/2009/9/main" objectType="Radio" checked="Checked" firstButton="1" fmlaLink="$D$3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Drop" dropStyle="combo" dx="16" fmlaLink="$E$31" fmlaRange="meses_sinapi" noThreeD="1" sel="67" val="59"/>
</file>

<file path=xl/ctrlProps/ctrlProp19.xml><?xml version="1.0" encoding="utf-8"?>
<formControlPr xmlns="http://schemas.microsoft.com/office/spreadsheetml/2009/9/main" objectType="Drop" dropStyle="combo" dx="16" fmlaLink="$B$35" fmlaRange="Nomes!$J$2:$J$4" noThreeD="1" sel="1" val="0"/>
</file>

<file path=xl/ctrlProps/ctrlProp2.xml><?xml version="1.0" encoding="utf-8"?>
<formControlPr xmlns="http://schemas.microsoft.com/office/spreadsheetml/2009/9/main" objectType="Drop" dropStyle="combo" dx="16" fmlaLink="$B$37" fmlaRange="Nomes!$J$2:$J$4" noThreeD="1" sel="1" val="0"/>
</file>

<file path=xl/ctrlProps/ctrlProp20.xml><?xml version="1.0" encoding="utf-8"?>
<formControlPr xmlns="http://schemas.microsoft.com/office/spreadsheetml/2009/9/main" objectType="Drop" dropStyle="combo" dx="16" fmlaLink="$B$36" fmlaRange="Nomes!$J$2:$J$4" noThreeD="1" sel="2" val="0"/>
</file>

<file path=xl/ctrlProps/ctrlProp21.xml><?xml version="1.0" encoding="utf-8"?>
<formControlPr xmlns="http://schemas.microsoft.com/office/spreadsheetml/2009/9/main" objectType="Drop" dropStyle="combo" dx="16" fmlaLink="$B$37" fmlaRange="Nomes!$J$2:$J$4" noThreeD="1" sel="3" val="0"/>
</file>

<file path=xl/ctrlProps/ctrlProp22.xml><?xml version="1.0" encoding="utf-8"?>
<formControlPr xmlns="http://schemas.microsoft.com/office/spreadsheetml/2009/9/main" objectType="Drop" dropStyle="combo" dx="16" fmlaLink="$G$35" fmlaRange="Nomes!$C$2:$C$34" noThreeD="1" sel="22" val="19"/>
</file>

<file path=xl/ctrlProps/ctrlProp23.xml><?xml version="1.0" encoding="utf-8"?>
<formControlPr xmlns="http://schemas.microsoft.com/office/spreadsheetml/2009/9/main" objectType="Drop" dropStyle="combo" dx="16" fmlaLink="$G$36" fmlaRange="Nomes!$C$2:$C$34" noThreeD="1" sel="22" val="17"/>
</file>

<file path=xl/ctrlProps/ctrlProp24.xml><?xml version="1.0" encoding="utf-8"?>
<formControlPr xmlns="http://schemas.microsoft.com/office/spreadsheetml/2009/9/main" objectType="Drop" dropStyle="combo" dx="16" fmlaLink="$G$37" fmlaRange="Nomes!$C$2:$C$34" noThreeD="1" sel="22" val="15"/>
</file>

<file path=xl/ctrlProps/ctrlProp25.xml><?xml version="1.0" encoding="utf-8"?>
<formControlPr xmlns="http://schemas.microsoft.com/office/spreadsheetml/2009/9/main" objectType="Drop" dropStyle="combo" dx="16" fmlaLink="$B$34" fmlaRange="meses_sinapi" noThreeD="1" sel="67" val="59"/>
</file>

<file path=xl/ctrlProps/ctrlProp26.xml><?xml version="1.0" encoding="utf-8"?>
<formControlPr xmlns="http://schemas.microsoft.com/office/spreadsheetml/2009/9/main" objectType="Drop" dropStyle="combo" dx="16" fmlaLink="$C$45" fmlaRange="meses_sinapi" noThreeD="1" sel="67" val="59"/>
</file>

<file path=xl/ctrlProps/ctrlProp27.xml><?xml version="1.0" encoding="utf-8"?>
<formControlPr xmlns="http://schemas.microsoft.com/office/spreadsheetml/2009/9/main" objectType="Drop" dropStyle="combo" dx="16" fmlaLink="$E$22" fmlaRange="meses_cub" noThreeD="1" sel="20" val="12"/>
</file>

<file path=xl/ctrlProps/ctrlProp3.xml><?xml version="1.0" encoding="utf-8"?>
<formControlPr xmlns="http://schemas.microsoft.com/office/spreadsheetml/2009/9/main" objectType="Drop" dropStyle="combo" dx="16" fmlaLink="$B$38" fmlaRange="Nomes!$J$2:$J$4" noThreeD="1" sel="1" val="0"/>
</file>

<file path=xl/ctrlProps/ctrlProp4.xml><?xml version="1.0" encoding="utf-8"?>
<formControlPr xmlns="http://schemas.microsoft.com/office/spreadsheetml/2009/9/main" objectType="Drop" dropStyle="combo" dx="16" fmlaLink="$F$36" fmlaRange="Nomes!$C$2:$C$34" noThreeD="1" sel="1" val="0"/>
</file>

<file path=xl/ctrlProps/ctrlProp5.xml><?xml version="1.0" encoding="utf-8"?>
<formControlPr xmlns="http://schemas.microsoft.com/office/spreadsheetml/2009/9/main" objectType="Drop" dropStyle="combo" dx="16" fmlaLink="$F$37" fmlaRange="Nomes!$C$2:$C$34" noThreeD="1" sel="20" val="19"/>
</file>

<file path=xl/ctrlProps/ctrlProp6.xml><?xml version="1.0" encoding="utf-8"?>
<formControlPr xmlns="http://schemas.microsoft.com/office/spreadsheetml/2009/9/main" objectType="Drop" dropStyle="combo" dx="16" fmlaLink="$F$38" fmlaRange="Nomes!$C$2:$C$34" noThreeD="1" sel="22" val="21"/>
</file>

<file path=xl/ctrlProps/ctrlProp7.xml><?xml version="1.0" encoding="utf-8"?>
<formControlPr xmlns="http://schemas.microsoft.com/office/spreadsheetml/2009/9/main" objectType="Drop" dropStyle="combo" dx="16" fmlaLink="$C$35" fmlaRange="meses_sinapi" noThreeD="1" sel="67" val="59"/>
</file>

<file path=xl/ctrlProps/ctrlProp8.xml><?xml version="1.0" encoding="utf-8"?>
<formControlPr xmlns="http://schemas.microsoft.com/office/spreadsheetml/2009/9/main" objectType="Drop" dropStyle="combo" dx="16" fmlaLink="$G$36" fmlaRange="Nomes!$C$2:$C$34" noThreeD="1" sel="1" val="0"/>
</file>

<file path=xl/ctrlProps/ctrlProp9.xml><?xml version="1.0" encoding="utf-8"?>
<formControlPr xmlns="http://schemas.microsoft.com/office/spreadsheetml/2009/9/main" objectType="Drop" dropStyle="combo" dx="16" fmlaLink="$G$37" fmlaRange="Nomes!$C$2:$C$34" noThreeD="1" sel="20" val="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13</xdr:row>
      <xdr:rowOff>2276</xdr:rowOff>
    </xdr:from>
    <xdr:to>
      <xdr:col>8</xdr:col>
      <xdr:colOff>494866</xdr:colOff>
      <xdr:row>30</xdr:row>
      <xdr:rowOff>3776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3</xdr:col>
          <xdr:colOff>628650</xdr:colOff>
          <xdr:row>5</xdr:row>
          <xdr:rowOff>19050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3</xdr:col>
          <xdr:colOff>628650</xdr:colOff>
          <xdr:row>7</xdr:row>
          <xdr:rowOff>19050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3</xdr:col>
          <xdr:colOff>628650</xdr:colOff>
          <xdr:row>9</xdr:row>
          <xdr:rowOff>19050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9525</xdr:rowOff>
        </xdr:from>
        <xdr:to>
          <xdr:col>7</xdr:col>
          <xdr:colOff>438150</xdr:colOff>
          <xdr:row>5</xdr:row>
          <xdr:rowOff>19050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9525</xdr:rowOff>
        </xdr:from>
        <xdr:to>
          <xdr:col>7</xdr:col>
          <xdr:colOff>438150</xdr:colOff>
          <xdr:row>7</xdr:row>
          <xdr:rowOff>19050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9525</xdr:rowOff>
        </xdr:from>
        <xdr:to>
          <xdr:col>7</xdr:col>
          <xdr:colOff>438150</xdr:colOff>
          <xdr:row>9</xdr:row>
          <xdr:rowOff>19050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180975</xdr:rowOff>
        </xdr:from>
        <xdr:to>
          <xdr:col>0</xdr:col>
          <xdr:colOff>1095375</xdr:colOff>
          <xdr:row>3</xdr:row>
          <xdr:rowOff>9525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15114</xdr:rowOff>
    </xdr:from>
    <xdr:to>
      <xdr:col>9</xdr:col>
      <xdr:colOff>366900</xdr:colOff>
      <xdr:row>29</xdr:row>
      <xdr:rowOff>16614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28575</xdr:rowOff>
        </xdr:from>
        <xdr:to>
          <xdr:col>4</xdr:col>
          <xdr:colOff>419100</xdr:colOff>
          <xdr:row>4</xdr:row>
          <xdr:rowOff>38100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19050</xdr:rowOff>
        </xdr:from>
        <xdr:to>
          <xdr:col>4</xdr:col>
          <xdr:colOff>419100</xdr:colOff>
          <xdr:row>6</xdr:row>
          <xdr:rowOff>28575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4</xdr:col>
          <xdr:colOff>419100</xdr:colOff>
          <xdr:row>8</xdr:row>
          <xdr:rowOff>28575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82770</xdr:colOff>
          <xdr:row>3</xdr:row>
          <xdr:rowOff>81840</xdr:rowOff>
        </xdr:from>
        <xdr:to>
          <xdr:col>8</xdr:col>
          <xdr:colOff>361950</xdr:colOff>
          <xdr:row>7</xdr:row>
          <xdr:rowOff>161925</xdr:rowOff>
        </xdr:to>
        <xdr:grpSp>
          <xdr:nvGrpSpPr>
            <xdr:cNvPr id="3" name="Grupo 2"/>
            <xdr:cNvGrpSpPr/>
          </xdr:nvGrpSpPr>
          <xdr:grpSpPr>
            <a:xfrm>
              <a:off x="4007070" y="758113"/>
              <a:ext cx="1498382" cy="575387"/>
              <a:chOff x="3492720" y="947787"/>
              <a:chExt cx="1569973" cy="944525"/>
            </a:xfrm>
          </xdr:grpSpPr>
          <xdr:sp macro="" textlink="">
            <xdr:nvSpPr>
              <xdr:cNvPr id="7172" name="Option Button 4" hidden="1">
                <a:extLst>
                  <a:ext uri="{63B3BB69-23CF-44E3-9099-C40C66FF867C}">
                    <a14:compatExt spid="_x0000_s7172"/>
                  </a:ext>
                </a:extLst>
              </xdr:cNvPr>
              <xdr:cNvSpPr/>
            </xdr:nvSpPr>
            <xdr:spPr bwMode="auto">
              <a:xfrm>
                <a:off x="3492720" y="947787"/>
                <a:ext cx="1561431" cy="219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Variação % no mês</a:t>
                </a:r>
              </a:p>
            </xdr:txBody>
          </xdr:sp>
          <xdr:sp macro="" textlink="">
            <xdr:nvSpPr>
              <xdr:cNvPr id="7173" name="Option Button 5" hidden="1">
                <a:extLst>
                  <a:ext uri="{63B3BB69-23CF-44E3-9099-C40C66FF867C}">
                    <a14:compatExt spid="_x0000_s7173"/>
                  </a:ext>
                </a:extLst>
              </xdr:cNvPr>
              <xdr:cNvSpPr/>
            </xdr:nvSpPr>
            <xdr:spPr bwMode="auto">
              <a:xfrm>
                <a:off x="3492720" y="1310508"/>
                <a:ext cx="1562419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Variação % acumulada no ano</a:t>
                </a:r>
              </a:p>
            </xdr:txBody>
          </xdr:sp>
          <xdr:sp macro="" textlink="">
            <xdr:nvSpPr>
              <xdr:cNvPr id="7174" name="Option Button 6" hidden="1">
                <a:extLst>
                  <a:ext uri="{63B3BB69-23CF-44E3-9099-C40C66FF867C}">
                    <a14:compatExt spid="_x0000_s7174"/>
                  </a:ext>
                </a:extLst>
              </xdr:cNvPr>
              <xdr:cNvSpPr/>
            </xdr:nvSpPr>
            <xdr:spPr bwMode="auto">
              <a:xfrm>
                <a:off x="3492732" y="1673236"/>
                <a:ext cx="1569961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Variação % em 12 meses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561975</xdr:colOff>
          <xdr:row>2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9</xdr:col>
      <xdr:colOff>452625</xdr:colOff>
      <xdr:row>20</xdr:row>
      <xdr:rowOff>20550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11624</xdr:colOff>
      <xdr:row>8</xdr:row>
      <xdr:rowOff>68320</xdr:rowOff>
    </xdr:from>
    <xdr:to>
      <xdr:col>9</xdr:col>
      <xdr:colOff>464249</xdr:colOff>
      <xdr:row>25</xdr:row>
      <xdr:rowOff>3145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</xdr:row>
          <xdr:rowOff>95250</xdr:rowOff>
        </xdr:from>
        <xdr:to>
          <xdr:col>2</xdr:col>
          <xdr:colOff>466725</xdr:colOff>
          <xdr:row>4</xdr:row>
          <xdr:rowOff>114300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Variação % no mês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</xdr:row>
          <xdr:rowOff>95250</xdr:rowOff>
        </xdr:from>
        <xdr:to>
          <xdr:col>3</xdr:col>
          <xdr:colOff>1238250</xdr:colOff>
          <xdr:row>4</xdr:row>
          <xdr:rowOff>114300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Variação % no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3</xdr:row>
          <xdr:rowOff>85725</xdr:rowOff>
        </xdr:from>
        <xdr:to>
          <xdr:col>6</xdr:col>
          <xdr:colOff>352425</xdr:colOff>
          <xdr:row>4</xdr:row>
          <xdr:rowOff>133350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Variação % em 12 meses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3</xdr:col>
          <xdr:colOff>9525</xdr:colOff>
          <xdr:row>3</xdr:row>
          <xdr:rowOff>0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188448</xdr:rowOff>
    </xdr:from>
    <xdr:to>
      <xdr:col>8</xdr:col>
      <xdr:colOff>1157475</xdr:colOff>
      <xdr:row>29</xdr:row>
      <xdr:rowOff>189948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2956</xdr:colOff>
          <xdr:row>4</xdr:row>
          <xdr:rowOff>49226</xdr:rowOff>
        </xdr:from>
        <xdr:to>
          <xdr:col>5</xdr:col>
          <xdr:colOff>16780</xdr:colOff>
          <xdr:row>9</xdr:row>
          <xdr:rowOff>13425</xdr:rowOff>
        </xdr:to>
        <xdr:grpSp>
          <xdr:nvGrpSpPr>
            <xdr:cNvPr id="5" name="Grupo 4"/>
            <xdr:cNvGrpSpPr/>
          </xdr:nvGrpSpPr>
          <xdr:grpSpPr>
            <a:xfrm>
              <a:off x="564931" y="782651"/>
              <a:ext cx="2623674" cy="649999"/>
              <a:chOff x="563570" y="811222"/>
              <a:chExt cx="2218181" cy="655446"/>
            </a:xfrm>
          </xdr:grpSpPr>
          <xdr:sp macro="" textlink="">
            <xdr:nvSpPr>
              <xdr:cNvPr id="5121" name="Drop Down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563570" y="811222"/>
                <a:ext cx="2218181" cy="16220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2" name="Drop Down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563570" y="1054540"/>
                <a:ext cx="2218181" cy="16220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3" name="Drop Down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563570" y="1304463"/>
                <a:ext cx="2218181" cy="16220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604630</xdr:colOff>
          <xdr:row>4</xdr:row>
          <xdr:rowOff>42657</xdr:rowOff>
        </xdr:from>
        <xdr:to>
          <xdr:col>8</xdr:col>
          <xdr:colOff>977347</xdr:colOff>
          <xdr:row>9</xdr:row>
          <xdr:rowOff>19995</xdr:rowOff>
        </xdr:to>
        <xdr:grpSp>
          <xdr:nvGrpSpPr>
            <xdr:cNvPr id="3" name="Grupo 2"/>
            <xdr:cNvGrpSpPr/>
          </xdr:nvGrpSpPr>
          <xdr:grpSpPr>
            <a:xfrm>
              <a:off x="3738355" y="776081"/>
              <a:ext cx="2191992" cy="663135"/>
              <a:chOff x="2766391" y="771526"/>
              <a:chExt cx="1804781" cy="664793"/>
            </a:xfrm>
          </xdr:grpSpPr>
          <xdr:sp macro="" textlink="">
            <xdr:nvSpPr>
              <xdr:cNvPr id="5124" name="Drop Down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2766391" y="771526"/>
                <a:ext cx="1804781" cy="16783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5" name="Drop Down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2766391" y="1020004"/>
                <a:ext cx="1804781" cy="16783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6" name="Drop Down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2766391" y="1268482"/>
                <a:ext cx="1804781" cy="16783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180975</xdr:rowOff>
        </xdr:from>
        <xdr:to>
          <xdr:col>1</xdr:col>
          <xdr:colOff>533400</xdr:colOff>
          <xdr:row>3</xdr:row>
          <xdr:rowOff>9525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142875</xdr:rowOff>
        </xdr:from>
        <xdr:to>
          <xdr:col>1</xdr:col>
          <xdr:colOff>1304925</xdr:colOff>
          <xdr:row>0</xdr:row>
          <xdr:rowOff>333375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0</xdr:rowOff>
        </xdr:from>
        <xdr:to>
          <xdr:col>1</xdr:col>
          <xdr:colOff>304800</xdr:colOff>
          <xdr:row>2</xdr:row>
          <xdr:rowOff>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os%20Econ&#244;micos/REDE%20MACRO/1.%20Conjuntura/1.%20Dados%20Conjunturais/Constru&#231;&#227;o%20Civil/Planilha%20de%20Indicadores%20de%20Custos%20da%20Constru&#231;&#227;o%20Civil/Planilhas%20mes%20a%20mes/CUB/ES/CUB_com_desoner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os%20Econ&#244;micos/REDE%20MACRO/1.%20Conjuntura/1.%20Dados%20Conjunturais/Constru&#231;&#227;o%20Civil/Planilha%20de%20Indicadores%20de%20Custos%20da%20Constru&#231;&#227;o%20Civil/Planilhas%20mes%20a%20mes/Fipe-Zap/Fipez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mponentes--&gt;&gt;&gt;"/>
      <sheetName val="Valores"/>
      <sheetName val="Variação Mensal"/>
      <sheetName val="Variação no Ano"/>
      <sheetName val="Variação 12 Meses"/>
      <sheetName val="Participação"/>
      <sheetName val="CUB-ES ---&gt;&gt;&gt;"/>
      <sheetName val="Quadro de Resumo"/>
      <sheetName val="Plan1"/>
    </sheetNames>
    <sheetDataSet>
      <sheetData sheetId="0"/>
      <sheetData sheetId="1"/>
      <sheetData sheetId="2">
        <row r="1">
          <cell r="B1" t="str">
            <v>Em Valores</v>
          </cell>
        </row>
        <row r="3">
          <cell r="A3">
            <v>41579</v>
          </cell>
          <cell r="B3">
            <v>497.35363636363633</v>
          </cell>
          <cell r="C3">
            <v>492.30272727272728</v>
          </cell>
          <cell r="D3">
            <v>59.206363636363648</v>
          </cell>
          <cell r="E3">
            <v>2.6790909090909087</v>
          </cell>
          <cell r="F3">
            <v>1051.5309090909088</v>
          </cell>
        </row>
        <row r="4">
          <cell r="A4">
            <v>41609</v>
          </cell>
          <cell r="B4">
            <v>499.29909090909098</v>
          </cell>
          <cell r="C4">
            <v>497.55636363636364</v>
          </cell>
          <cell r="D4">
            <v>59.206363636363648</v>
          </cell>
          <cell r="E4">
            <v>2.6790909090909087</v>
          </cell>
          <cell r="F4">
            <v>1058.7427272727273</v>
          </cell>
        </row>
        <row r="5">
          <cell r="A5">
            <v>41640</v>
          </cell>
          <cell r="B5">
            <v>502.98363636363632</v>
          </cell>
          <cell r="C5">
            <v>502.81545454545454</v>
          </cell>
          <cell r="D5">
            <v>59.206363636363648</v>
          </cell>
          <cell r="E5">
            <v>2.6790909090909087</v>
          </cell>
          <cell r="F5">
            <v>1067.6809090909089</v>
          </cell>
        </row>
        <row r="6">
          <cell r="A6">
            <v>41671</v>
          </cell>
          <cell r="B6">
            <v>504.57090909090914</v>
          </cell>
          <cell r="C6">
            <v>508.07000000000005</v>
          </cell>
          <cell r="D6">
            <v>59.206363636363648</v>
          </cell>
          <cell r="E6">
            <v>2.6790909090909087</v>
          </cell>
          <cell r="F6">
            <v>1074.5281818181818</v>
          </cell>
        </row>
        <row r="7">
          <cell r="A7">
            <v>41699</v>
          </cell>
          <cell r="B7">
            <v>506.82909090909089</v>
          </cell>
          <cell r="C7">
            <v>513.28181818181827</v>
          </cell>
          <cell r="D7">
            <v>59.206363636363648</v>
          </cell>
          <cell r="E7">
            <v>2.6790909090909087</v>
          </cell>
          <cell r="F7">
            <v>1082.070909090909</v>
          </cell>
        </row>
        <row r="8">
          <cell r="A8">
            <v>41730</v>
          </cell>
          <cell r="B8">
            <v>507.98636363636365</v>
          </cell>
          <cell r="C8">
            <v>518.56181818181824</v>
          </cell>
          <cell r="D8">
            <v>59.206363636363648</v>
          </cell>
          <cell r="E8">
            <v>2.6790909090909087</v>
          </cell>
          <cell r="F8">
            <v>1088.4381818181819</v>
          </cell>
        </row>
        <row r="9">
          <cell r="A9">
            <v>41760</v>
          </cell>
          <cell r="B9">
            <v>508.68181818181819</v>
          </cell>
          <cell r="C9">
            <v>572.89454545454544</v>
          </cell>
          <cell r="D9">
            <v>59.206363636363648</v>
          </cell>
          <cell r="E9">
            <v>2.6790909090909087</v>
          </cell>
          <cell r="F9">
            <v>1143.5172727272727</v>
          </cell>
        </row>
        <row r="10">
          <cell r="A10">
            <v>41791</v>
          </cell>
          <cell r="B10">
            <v>509.12727272727267</v>
          </cell>
          <cell r="C10">
            <v>572.89454545454544</v>
          </cell>
          <cell r="D10">
            <v>59.206363636363648</v>
          </cell>
          <cell r="E10">
            <v>2.6790909090909087</v>
          </cell>
          <cell r="F10">
            <v>1143.9645454545455</v>
          </cell>
        </row>
        <row r="11">
          <cell r="A11">
            <v>41821</v>
          </cell>
          <cell r="B11">
            <v>513.82545454545459</v>
          </cell>
          <cell r="C11">
            <v>572.89454545454544</v>
          </cell>
          <cell r="D11">
            <v>59.206363636363648</v>
          </cell>
          <cell r="E11">
            <v>2.6790909090909087</v>
          </cell>
          <cell r="F11">
            <v>1148.6063636363638</v>
          </cell>
        </row>
        <row r="12">
          <cell r="A12">
            <v>41852</v>
          </cell>
          <cell r="B12">
            <v>517.69636363636357</v>
          </cell>
          <cell r="C12">
            <v>572.89636363636373</v>
          </cell>
          <cell r="D12">
            <v>59.206363636363648</v>
          </cell>
          <cell r="E12">
            <v>2.6790909090909087</v>
          </cell>
          <cell r="F12">
            <v>1152.4790909090909</v>
          </cell>
        </row>
        <row r="13">
          <cell r="A13">
            <v>41883</v>
          </cell>
          <cell r="B13">
            <v>520.72181818181809</v>
          </cell>
          <cell r="C13">
            <v>572.89636363636373</v>
          </cell>
          <cell r="D13">
            <v>59.206363636363648</v>
          </cell>
          <cell r="E13">
            <v>2.6790909090909087</v>
          </cell>
          <cell r="F13">
            <v>1155.5045454545455</v>
          </cell>
        </row>
        <row r="14">
          <cell r="A14">
            <v>41913</v>
          </cell>
          <cell r="B14">
            <v>521.06363636363631</v>
          </cell>
          <cell r="C14">
            <v>577.44272727272721</v>
          </cell>
          <cell r="D14">
            <v>63.955454545454543</v>
          </cell>
          <cell r="E14">
            <v>2.6790909090909087</v>
          </cell>
          <cell r="F14">
            <v>1165.1399999999999</v>
          </cell>
        </row>
        <row r="15">
          <cell r="A15">
            <v>41944</v>
          </cell>
          <cell r="B15">
            <v>522.66454545454542</v>
          </cell>
          <cell r="C15">
            <v>577.44272727272721</v>
          </cell>
          <cell r="D15">
            <v>64.010909090909095</v>
          </cell>
          <cell r="E15">
            <v>2.6790909090909087</v>
          </cell>
          <cell r="F15">
            <v>1166.7963636363636</v>
          </cell>
        </row>
        <row r="16">
          <cell r="A16">
            <v>41974</v>
          </cell>
          <cell r="B16">
            <v>523.17181818181814</v>
          </cell>
          <cell r="C16">
            <v>577.44272727272721</v>
          </cell>
          <cell r="D16">
            <v>67.521818181818176</v>
          </cell>
          <cell r="E16">
            <v>2.6790909090909087</v>
          </cell>
          <cell r="F16">
            <v>1170.8172727272727</v>
          </cell>
        </row>
        <row r="17">
          <cell r="A17">
            <v>42005</v>
          </cell>
          <cell r="B17">
            <v>524.92181818181825</v>
          </cell>
          <cell r="C17">
            <v>577.44272727272721</v>
          </cell>
          <cell r="D17">
            <v>67.521818181818176</v>
          </cell>
          <cell r="E17">
            <v>2.6790909090909087</v>
          </cell>
          <cell r="F17">
            <v>1172.5645454545454</v>
          </cell>
        </row>
        <row r="18">
          <cell r="A18">
            <v>42036</v>
          </cell>
          <cell r="B18">
            <v>527.58090909090913</v>
          </cell>
          <cell r="C18">
            <v>577.44272727272721</v>
          </cell>
          <cell r="D18">
            <v>67.572727272727278</v>
          </cell>
          <cell r="E18">
            <v>2.6790909090909087</v>
          </cell>
          <cell r="F18">
            <v>1175.2745454545454</v>
          </cell>
        </row>
        <row r="19">
          <cell r="A19">
            <v>42064</v>
          </cell>
          <cell r="B19">
            <v>532.39454545454544</v>
          </cell>
          <cell r="C19">
            <v>577.44272727272721</v>
          </cell>
          <cell r="D19">
            <v>67.576363636363652</v>
          </cell>
          <cell r="E19">
            <v>2.6790909090909087</v>
          </cell>
          <cell r="F19">
            <v>1180.0936363636365</v>
          </cell>
        </row>
        <row r="20">
          <cell r="A20">
            <v>42095</v>
          </cell>
          <cell r="B20">
            <v>535.47909090909081</v>
          </cell>
          <cell r="C20">
            <v>577.44272727272721</v>
          </cell>
          <cell r="D20">
            <v>67.574545454545458</v>
          </cell>
          <cell r="E20">
            <v>2.6790909090909087</v>
          </cell>
          <cell r="F20">
            <v>1183.1790909090907</v>
          </cell>
        </row>
        <row r="21">
          <cell r="A21">
            <v>42125</v>
          </cell>
          <cell r="B21">
            <v>541.19636363636357</v>
          </cell>
          <cell r="C21">
            <v>626.0272727272727</v>
          </cell>
          <cell r="D21">
            <v>67.576363636363652</v>
          </cell>
          <cell r="E21">
            <v>2.6790909090909087</v>
          </cell>
          <cell r="F21">
            <v>1237.4772727272727</v>
          </cell>
        </row>
        <row r="22">
          <cell r="A22">
            <v>42156</v>
          </cell>
          <cell r="B22">
            <v>546.07545454545459</v>
          </cell>
          <cell r="C22">
            <v>632.33181818181811</v>
          </cell>
          <cell r="D22">
            <v>68.38909090909091</v>
          </cell>
          <cell r="E22">
            <v>2.6790909090909087</v>
          </cell>
          <cell r="F22">
            <v>1249.4772727272727</v>
          </cell>
        </row>
        <row r="23">
          <cell r="A23">
            <v>42186</v>
          </cell>
          <cell r="B23">
            <v>548.52818181818191</v>
          </cell>
          <cell r="C23">
            <v>632.33181818181811</v>
          </cell>
          <cell r="D23">
            <v>70.142727272727271</v>
          </cell>
          <cell r="E23">
            <v>2.6790909090909087</v>
          </cell>
          <cell r="F23">
            <v>1253.6818181818182</v>
          </cell>
        </row>
        <row r="24">
          <cell r="A24">
            <v>42217</v>
          </cell>
          <cell r="B24">
            <v>550.56999999999994</v>
          </cell>
          <cell r="C24">
            <v>632.33181818181811</v>
          </cell>
          <cell r="D24">
            <v>70.142727272727271</v>
          </cell>
          <cell r="E24">
            <v>2.6790909090909087</v>
          </cell>
          <cell r="F24">
            <v>1255.7254545454546</v>
          </cell>
        </row>
        <row r="25">
          <cell r="A25">
            <v>42248</v>
          </cell>
          <cell r="B25">
            <v>552.94454545454539</v>
          </cell>
          <cell r="C25">
            <v>632.33181818181811</v>
          </cell>
          <cell r="D25">
            <v>70.142727272727271</v>
          </cell>
          <cell r="E25">
            <v>2.6790909090909087</v>
          </cell>
          <cell r="F25">
            <v>1258.0981818181817</v>
          </cell>
        </row>
        <row r="26">
          <cell r="A26">
            <v>42278</v>
          </cell>
          <cell r="B26">
            <v>566.15</v>
          </cell>
          <cell r="C26">
            <v>632.33181818181811</v>
          </cell>
          <cell r="D26">
            <v>70.61181818181818</v>
          </cell>
          <cell r="E26">
            <v>2.6790909090909087</v>
          </cell>
          <cell r="F26">
            <v>1271.7727272727273</v>
          </cell>
        </row>
        <row r="27">
          <cell r="A27">
            <v>42309</v>
          </cell>
          <cell r="B27">
            <v>569.38181818181818</v>
          </cell>
          <cell r="C27">
            <v>635.74636363636364</v>
          </cell>
          <cell r="D27">
            <v>70.849090909090918</v>
          </cell>
          <cell r="E27">
            <v>2.6790909090909087</v>
          </cell>
          <cell r="F27">
            <v>1278.6563636363637</v>
          </cell>
        </row>
        <row r="28">
          <cell r="A28">
            <v>42339</v>
          </cell>
          <cell r="B28">
            <v>570.62909090909091</v>
          </cell>
          <cell r="C28">
            <v>635.74636363636364</v>
          </cell>
          <cell r="D28">
            <v>70.867272727272734</v>
          </cell>
          <cell r="E28">
            <v>2.6790909090909087</v>
          </cell>
          <cell r="F28">
            <v>1279.9036363636365</v>
          </cell>
        </row>
        <row r="29">
          <cell r="A29">
            <v>42370</v>
          </cell>
          <cell r="B29">
            <v>575.13727272727272</v>
          </cell>
          <cell r="C29">
            <v>635.74636363636364</v>
          </cell>
          <cell r="D29">
            <v>70.849090909090918</v>
          </cell>
          <cell r="E29">
            <v>2.6790909090909087</v>
          </cell>
          <cell r="F29">
            <v>1284.4027272727271</v>
          </cell>
        </row>
        <row r="30">
          <cell r="A30">
            <v>42401</v>
          </cell>
          <cell r="B30">
            <v>578.02454545454543</v>
          </cell>
          <cell r="C30">
            <v>635.74636363636364</v>
          </cell>
          <cell r="D30">
            <v>70.849090909090918</v>
          </cell>
          <cell r="E30">
            <v>2.6790909090909087</v>
          </cell>
          <cell r="F30">
            <v>1287.2990909090911</v>
          </cell>
        </row>
        <row r="31">
          <cell r="A31">
            <v>42430</v>
          </cell>
          <cell r="B31">
            <v>586.48636363636354</v>
          </cell>
          <cell r="C31">
            <v>635.74636363636364</v>
          </cell>
          <cell r="D31">
            <v>70.849090909090918</v>
          </cell>
          <cell r="E31">
            <v>2.6790909090909087</v>
          </cell>
          <cell r="F31">
            <v>1295.7609090909091</v>
          </cell>
        </row>
        <row r="32">
          <cell r="A32">
            <v>42461</v>
          </cell>
          <cell r="B32">
            <v>589.48090909090899</v>
          </cell>
          <cell r="C32">
            <v>635.74636363636364</v>
          </cell>
          <cell r="D32">
            <v>70.849090909090918</v>
          </cell>
          <cell r="E32">
            <v>2.6990909090909088</v>
          </cell>
          <cell r="F32">
            <v>1298.7754545454545</v>
          </cell>
        </row>
        <row r="33">
          <cell r="A33">
            <v>42491</v>
          </cell>
          <cell r="B33">
            <v>595.88363636363636</v>
          </cell>
          <cell r="C33">
            <v>635.74636363636364</v>
          </cell>
          <cell r="D33">
            <v>71.084545454545449</v>
          </cell>
          <cell r="E33">
            <v>2.7190909090909092</v>
          </cell>
          <cell r="F33">
            <v>1305.4336363636364</v>
          </cell>
        </row>
        <row r="34">
          <cell r="A34">
            <v>42522</v>
          </cell>
          <cell r="B34">
            <v>599.89272727272726</v>
          </cell>
          <cell r="C34">
            <v>635.74636363636364</v>
          </cell>
          <cell r="D34">
            <v>71.084545454545449</v>
          </cell>
          <cell r="E34">
            <v>2.7190909090909092</v>
          </cell>
          <cell r="F34">
            <v>1309.4427272727273</v>
          </cell>
        </row>
        <row r="35">
          <cell r="A35">
            <v>42552</v>
          </cell>
          <cell r="B35">
            <v>603.43727272727267</v>
          </cell>
          <cell r="C35">
            <v>665.76454545454544</v>
          </cell>
          <cell r="D35">
            <v>71.084545454545449</v>
          </cell>
          <cell r="E35">
            <v>2.7190909090909092</v>
          </cell>
          <cell r="F35">
            <v>1343.0054545454545</v>
          </cell>
        </row>
      </sheetData>
      <sheetData sheetId="3">
        <row r="3">
          <cell r="B3">
            <v>3.6764908225321857E-3</v>
          </cell>
          <cell r="C3">
            <v>-0.11757459421496641</v>
          </cell>
          <cell r="D3">
            <v>-6.1043539304408423E-3</v>
          </cell>
          <cell r="E3">
            <v>-1.0077258985556004E-2</v>
          </cell>
          <cell r="F3">
            <v>-5.721351267200192E-2</v>
          </cell>
        </row>
        <row r="4">
          <cell r="B4">
            <v>3.911612187413871E-3</v>
          </cell>
          <cell r="C4">
            <v>1.0671556488708989E-2</v>
          </cell>
          <cell r="D4">
            <v>0</v>
          </cell>
          <cell r="E4">
            <v>0</v>
          </cell>
          <cell r="F4">
            <v>6.858398663766696E-3</v>
          </cell>
        </row>
        <row r="5">
          <cell r="B5">
            <v>7.3794355359966257E-3</v>
          </cell>
          <cell r="C5">
            <v>1.0569839506533674E-2</v>
          </cell>
          <cell r="D5">
            <v>0</v>
          </cell>
          <cell r="E5">
            <v>0</v>
          </cell>
          <cell r="F5">
            <v>8.4422604169438475E-3</v>
          </cell>
        </row>
        <row r="6">
          <cell r="B6">
            <v>3.1557144457980968E-3</v>
          </cell>
          <cell r="C6">
            <v>1.0450246520953943E-2</v>
          </cell>
          <cell r="D6">
            <v>0</v>
          </cell>
          <cell r="E6">
            <v>0</v>
          </cell>
          <cell r="F6">
            <v>6.4132201568567471E-3</v>
          </cell>
        </row>
        <row r="7">
          <cell r="B7">
            <v>4.4754498872128234E-3</v>
          </cell>
          <cell r="C7">
            <v>1.0258071096144628E-2</v>
          </cell>
          <cell r="D7">
            <v>0</v>
          </cell>
          <cell r="E7">
            <v>0</v>
          </cell>
          <cell r="F7">
            <v>7.0195713805889515E-3</v>
          </cell>
        </row>
        <row r="8">
          <cell r="B8">
            <v>2.2833589232160723E-3</v>
          </cell>
          <cell r="C8">
            <v>1.0286746603850316E-2</v>
          </cell>
          <cell r="D8">
            <v>0</v>
          </cell>
          <cell r="E8">
            <v>0</v>
          </cell>
          <cell r="F8">
            <v>5.8843396248609015E-3</v>
          </cell>
        </row>
        <row r="9">
          <cell r="B9">
            <v>1.3690417602476579E-3</v>
          </cell>
          <cell r="C9">
            <v>0.10477579599521736</v>
          </cell>
          <cell r="D9">
            <v>0</v>
          </cell>
          <cell r="E9">
            <v>0</v>
          </cell>
          <cell r="F9">
            <v>5.0603784237965632E-2</v>
          </cell>
        </row>
        <row r="10">
          <cell r="B10">
            <v>8.7570369046541252E-4</v>
          </cell>
          <cell r="C10">
            <v>0</v>
          </cell>
          <cell r="D10">
            <v>0</v>
          </cell>
          <cell r="E10">
            <v>0</v>
          </cell>
          <cell r="F10">
            <v>3.9113770988885577E-4</v>
          </cell>
        </row>
        <row r="11">
          <cell r="B11">
            <v>9.2279122919793899E-3</v>
          </cell>
          <cell r="C11">
            <v>0</v>
          </cell>
          <cell r="D11">
            <v>0</v>
          </cell>
          <cell r="E11">
            <v>0</v>
          </cell>
          <cell r="F11">
            <v>4.0576591296139775E-3</v>
          </cell>
        </row>
        <row r="12">
          <cell r="B12">
            <v>7.5335097875470769E-3</v>
          </cell>
          <cell r="C12">
            <v>3.1736762597933676E-6</v>
          </cell>
          <cell r="D12">
            <v>0</v>
          </cell>
          <cell r="E12">
            <v>0</v>
          </cell>
          <cell r="F12">
            <v>3.3716749230490173E-3</v>
          </cell>
        </row>
        <row r="13">
          <cell r="B13">
            <v>5.844071463441125E-3</v>
          </cell>
          <cell r="C13">
            <v>0</v>
          </cell>
          <cell r="D13">
            <v>0</v>
          </cell>
          <cell r="E13">
            <v>0</v>
          </cell>
          <cell r="F13">
            <v>2.6251708766951154E-3</v>
          </cell>
        </row>
        <row r="14">
          <cell r="B14">
            <v>6.5643145703342398E-4</v>
          </cell>
          <cell r="C14">
            <v>7.9357523017011822E-3</v>
          </cell>
          <cell r="D14">
            <v>8.0212507869239946E-2</v>
          </cell>
          <cell r="E14">
            <v>0</v>
          </cell>
          <cell r="F14">
            <v>8.3387422259459942E-3</v>
          </cell>
        </row>
        <row r="15">
          <cell r="B15">
            <v>3.0723869009194882E-3</v>
          </cell>
          <cell r="C15">
            <v>0</v>
          </cell>
          <cell r="D15">
            <v>8.6708078065700356E-4</v>
          </cell>
          <cell r="E15">
            <v>0</v>
          </cell>
          <cell r="F15">
            <v>1.421600525570943E-3</v>
          </cell>
        </row>
        <row r="16">
          <cell r="B16">
            <v>9.7055124875855547E-4</v>
          </cell>
          <cell r="C16">
            <v>0</v>
          </cell>
          <cell r="D16">
            <v>5.484860535136038E-2</v>
          </cell>
          <cell r="E16">
            <v>0</v>
          </cell>
          <cell r="F16">
            <v>3.446110406427616E-3</v>
          </cell>
        </row>
        <row r="17">
          <cell r="B17">
            <v>3.344981398428315E-3</v>
          </cell>
          <cell r="C17">
            <v>0</v>
          </cell>
          <cell r="D17">
            <v>0</v>
          </cell>
          <cell r="E17">
            <v>0</v>
          </cell>
          <cell r="F17">
            <v>1.4923530494239667E-3</v>
          </cell>
        </row>
        <row r="18">
          <cell r="B18">
            <v>5.0656894360026072E-3</v>
          </cell>
          <cell r="C18">
            <v>0</v>
          </cell>
          <cell r="D18">
            <v>7.5396504833480371E-4</v>
          </cell>
          <cell r="E18">
            <v>0</v>
          </cell>
          <cell r="F18">
            <v>2.3111734108842708E-3</v>
          </cell>
        </row>
        <row r="19">
          <cell r="B19">
            <v>9.123977537266903E-3</v>
          </cell>
          <cell r="C19">
            <v>0</v>
          </cell>
          <cell r="D19">
            <v>5.3814072380031774E-5</v>
          </cell>
          <cell r="E19">
            <v>0</v>
          </cell>
          <cell r="F19">
            <v>4.1003958842886767E-3</v>
          </cell>
        </row>
        <row r="20">
          <cell r="B20">
            <v>5.7937209929750377E-3</v>
          </cell>
          <cell r="C20">
            <v>0</v>
          </cell>
          <cell r="D20">
            <v>-2.6905588290881965E-5</v>
          </cell>
          <cell r="E20">
            <v>0</v>
          </cell>
          <cell r="F20">
            <v>2.6145845129390555E-3</v>
          </cell>
        </row>
        <row r="21">
          <cell r="B21">
            <v>1.0676929920020672E-2</v>
          </cell>
          <cell r="C21">
            <v>8.4137427245834839E-2</v>
          </cell>
          <cell r="D21">
            <v>2.6906312221131046E-5</v>
          </cell>
          <cell r="E21">
            <v>0</v>
          </cell>
          <cell r="F21">
            <v>4.5891769247259351E-2</v>
          </cell>
        </row>
        <row r="22">
          <cell r="B22">
            <v>9.0153800670569328E-3</v>
          </cell>
          <cell r="C22">
            <v>1.0070720125466393E-2</v>
          </cell>
          <cell r="D22">
            <v>1.2026797965937419E-2</v>
          </cell>
          <cell r="E22">
            <v>0</v>
          </cell>
          <cell r="F22">
            <v>9.6971477896747871E-3</v>
          </cell>
        </row>
        <row r="23">
          <cell r="B23">
            <v>4.4915537812790784E-3</v>
          </cell>
          <cell r="C23">
            <v>0</v>
          </cell>
          <cell r="D23">
            <v>2.5642048173552423E-2</v>
          </cell>
          <cell r="E23">
            <v>0</v>
          </cell>
          <cell r="F23">
            <v>3.3650435636720655E-3</v>
          </cell>
        </row>
        <row r="24">
          <cell r="B24">
            <v>3.7223578468659202E-3</v>
          </cell>
          <cell r="C24">
            <v>0</v>
          </cell>
          <cell r="D24">
            <v>0</v>
          </cell>
          <cell r="E24">
            <v>0</v>
          </cell>
          <cell r="F24">
            <v>1.6301076828251215E-3</v>
          </cell>
        </row>
        <row r="25">
          <cell r="B25">
            <v>4.3128856540410876E-3</v>
          </cell>
          <cell r="C25">
            <v>0</v>
          </cell>
          <cell r="D25">
            <v>0</v>
          </cell>
          <cell r="E25">
            <v>0</v>
          </cell>
          <cell r="F25">
            <v>1.8895270969767619E-3</v>
          </cell>
        </row>
        <row r="26">
          <cell r="B26">
            <v>2.3882059519366727E-2</v>
          </cell>
          <cell r="C26">
            <v>0</v>
          </cell>
          <cell r="D26">
            <v>6.6876628173724306E-3</v>
          </cell>
          <cell r="E26">
            <v>0</v>
          </cell>
          <cell r="F26">
            <v>1.0869219630206706E-2</v>
          </cell>
        </row>
        <row r="27">
          <cell r="B27">
            <v>5.7084132859104297E-3</v>
          </cell>
          <cell r="C27">
            <v>5.399926678312017E-3</v>
          </cell>
          <cell r="D27">
            <v>3.3602410103898972E-3</v>
          </cell>
          <cell r="E27">
            <v>0</v>
          </cell>
          <cell r="F27">
            <v>5.4126309017479279E-3</v>
          </cell>
        </row>
        <row r="28">
          <cell r="B28">
            <v>2.190573508749516E-3</v>
          </cell>
          <cell r="C28">
            <v>0</v>
          </cell>
          <cell r="D28">
            <v>2.5662740267407003E-4</v>
          </cell>
          <cell r="E28">
            <v>0</v>
          </cell>
          <cell r="F28">
            <v>9.7545576962176916E-4</v>
          </cell>
        </row>
        <row r="29">
          <cell r="B29">
            <v>7.9003715197898394E-3</v>
          </cell>
          <cell r="C29">
            <v>0</v>
          </cell>
          <cell r="D29">
            <v>-2.5656156194675539E-4</v>
          </cell>
          <cell r="E29">
            <v>0</v>
          </cell>
          <cell r="F29">
            <v>3.5151794098133848E-3</v>
          </cell>
        </row>
        <row r="30">
          <cell r="B30">
            <v>5.0201453882154912E-3</v>
          </cell>
          <cell r="C30">
            <v>0</v>
          </cell>
          <cell r="D30">
            <v>0</v>
          </cell>
          <cell r="E30">
            <v>0</v>
          </cell>
          <cell r="F30">
            <v>2.2550276286894544E-3</v>
          </cell>
        </row>
        <row r="31">
          <cell r="B31">
            <v>1.4639202172918031E-2</v>
          </cell>
          <cell r="C31">
            <v>0</v>
          </cell>
          <cell r="D31">
            <v>0</v>
          </cell>
          <cell r="E31">
            <v>0</v>
          </cell>
          <cell r="F31">
            <v>6.5733117047741541E-3</v>
          </cell>
        </row>
        <row r="32">
          <cell r="B32">
            <v>5.1059080657536171E-3</v>
          </cell>
          <cell r="C32">
            <v>0</v>
          </cell>
          <cell r="D32">
            <v>0</v>
          </cell>
          <cell r="E32">
            <v>7.4652188666439745E-3</v>
          </cell>
          <cell r="F32">
            <v>2.3264673547378489E-3</v>
          </cell>
        </row>
        <row r="33">
          <cell r="B33">
            <v>1.0861636354944082E-2</v>
          </cell>
          <cell r="C33">
            <v>0</v>
          </cell>
          <cell r="D33">
            <v>3.3233248646289404E-3</v>
          </cell>
          <cell r="E33">
            <v>7.4099023240150608E-3</v>
          </cell>
          <cell r="F33">
            <v>5.1265072764345998E-3</v>
          </cell>
        </row>
        <row r="34">
          <cell r="B34">
            <v>6.7279761759464485E-3</v>
          </cell>
          <cell r="C34">
            <v>0</v>
          </cell>
          <cell r="D34">
            <v>0</v>
          </cell>
          <cell r="E34">
            <v>0</v>
          </cell>
          <cell r="F34">
            <v>3.0710798292730157E-3</v>
          </cell>
        </row>
        <row r="35">
          <cell r="B35">
            <v>5.9086321493841965E-3</v>
          </cell>
          <cell r="C35">
            <v>4.7217229283833761E-2</v>
          </cell>
          <cell r="D35">
            <v>0</v>
          </cell>
          <cell r="E35">
            <v>0</v>
          </cell>
          <cell r="F35">
            <v>2.5631306030948542E-2</v>
          </cell>
        </row>
      </sheetData>
      <sheetData sheetId="4"/>
      <sheetData sheetId="5">
        <row r="3"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</row>
        <row r="4">
          <cell r="B4" t="str">
            <v>-</v>
          </cell>
          <cell r="C4" t="str">
            <v>-</v>
          </cell>
          <cell r="D4" t="str">
            <v>-</v>
          </cell>
          <cell r="E4" t="str">
            <v>-</v>
          </cell>
          <cell r="F4" t="str">
            <v>-</v>
          </cell>
        </row>
        <row r="5"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</row>
        <row r="6">
          <cell r="B6" t="str">
            <v>-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</row>
        <row r="9"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</row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  <row r="15">
          <cell r="B15">
            <v>5.0891171271950197E-2</v>
          </cell>
          <cell r="C15">
            <v>0.17294236916309802</v>
          </cell>
          <cell r="D15">
            <v>8.1149139373838608E-2</v>
          </cell>
          <cell r="E15">
            <v>0</v>
          </cell>
          <cell r="F15">
            <v>0.10961680113151062</v>
          </cell>
        </row>
        <row r="16">
          <cell r="B16">
            <v>4.7812478947761194E-2</v>
          </cell>
          <cell r="C16">
            <v>0.16055741514894595</v>
          </cell>
          <cell r="D16">
            <v>0.14044866184531735</v>
          </cell>
          <cell r="E16">
            <v>0</v>
          </cell>
          <cell r="F16">
            <v>0.10585626004085458</v>
          </cell>
        </row>
        <row r="17">
          <cell r="B17">
            <v>4.3616094505153136E-2</v>
          </cell>
          <cell r="C17">
            <v>0.148418812613339</v>
          </cell>
          <cell r="D17">
            <v>0.14044866184531735</v>
          </cell>
          <cell r="E17">
            <v>0</v>
          </cell>
          <cell r="F17">
            <v>9.8235002115885983E-2</v>
          </cell>
        </row>
        <row r="18">
          <cell r="B18">
            <v>4.5603104708230813E-2</v>
          </cell>
          <cell r="C18">
            <v>0.13654167196001965</v>
          </cell>
          <cell r="D18">
            <v>0.14130852027576868</v>
          </cell>
          <cell r="E18">
            <v>0</v>
          </cell>
          <cell r="F18">
            <v>9.3758698320869804E-2</v>
          </cell>
        </row>
        <row r="19">
          <cell r="B19">
            <v>5.0441963581052907E-2</v>
          </cell>
          <cell r="C19">
            <v>0.12500132835054245</v>
          </cell>
          <cell r="D19">
            <v>0.14136993873508685</v>
          </cell>
          <cell r="E19">
            <v>0</v>
          </cell>
          <cell r="F19">
            <v>9.058808110374228E-2</v>
          </cell>
        </row>
        <row r="20">
          <cell r="B20">
            <v>5.4120994658052535E-2</v>
          </cell>
          <cell r="C20">
            <v>0.11354655708620665</v>
          </cell>
          <cell r="D20">
            <v>0.14133922950542765</v>
          </cell>
          <cell r="E20">
            <v>0</v>
          </cell>
          <cell r="F20">
            <v>8.7042985695934494E-2</v>
          </cell>
        </row>
        <row r="21">
          <cell r="B21">
            <v>6.3919220802430399E-2</v>
          </cell>
          <cell r="C21">
            <v>9.274434133522913E-2</v>
          </cell>
          <cell r="D21">
            <v>0.14136993873508685</v>
          </cell>
          <cell r="E21">
            <v>0</v>
          </cell>
          <cell r="F21">
            <v>8.2167538909059701E-2</v>
          </cell>
        </row>
        <row r="22">
          <cell r="B22">
            <v>7.2571602028426829E-2</v>
          </cell>
          <cell r="C22">
            <v>0.10374906376550341</v>
          </cell>
          <cell r="D22">
            <v>0.15509696439264808</v>
          </cell>
          <cell r="E22">
            <v>0</v>
          </cell>
          <cell r="F22">
            <v>9.2234263458578214E-2</v>
          </cell>
        </row>
        <row r="23">
          <cell r="B23">
            <v>6.7537968323166053E-2</v>
          </cell>
          <cell r="C23">
            <v>0.10374906376550341</v>
          </cell>
          <cell r="D23">
            <v>0.18471601639872848</v>
          </cell>
          <cell r="E23">
            <v>0</v>
          </cell>
          <cell r="F23">
            <v>9.1480822213797275E-2</v>
          </cell>
        </row>
        <row r="24">
          <cell r="B24">
            <v>6.3499840201170832E-2</v>
          </cell>
          <cell r="C24">
            <v>0.10374556083441999</v>
          </cell>
          <cell r="D24">
            <v>0.18471601639872848</v>
          </cell>
          <cell r="E24">
            <v>0</v>
          </cell>
          <cell r="F24">
            <v>8.9586322607312141E-2</v>
          </cell>
        </row>
        <row r="25">
          <cell r="B25">
            <v>6.1880885623802007E-2</v>
          </cell>
          <cell r="C25">
            <v>0.10374556083441999</v>
          </cell>
          <cell r="D25">
            <v>0.18471601639872848</v>
          </cell>
          <cell r="E25">
            <v>0</v>
          </cell>
          <cell r="F25">
            <v>8.8786873896094187E-2</v>
          </cell>
        </row>
        <row r="26">
          <cell r="B26">
            <v>8.6527557269222122E-2</v>
          </cell>
          <cell r="C26">
            <v>9.505547185317087E-2</v>
          </cell>
          <cell r="D26">
            <v>0.10407812255689319</v>
          </cell>
          <cell r="E26">
            <v>0</v>
          </cell>
          <cell r="F26">
            <v>9.1519239982085665E-2</v>
          </cell>
        </row>
        <row r="27">
          <cell r="B27">
            <v>8.9382899861026877E-2</v>
          </cell>
          <cell r="C27">
            <v>0.10096869110986217</v>
          </cell>
          <cell r="D27">
            <v>0.10682838152587637</v>
          </cell>
          <cell r="E27">
            <v>0</v>
          </cell>
          <cell r="F27">
            <v>9.5869342317269846E-2</v>
          </cell>
        </row>
        <row r="28">
          <cell r="B28">
            <v>9.0710682567347156E-2</v>
          </cell>
          <cell r="C28">
            <v>0.10096869110986217</v>
          </cell>
          <cell r="D28">
            <v>4.9546274604841622E-2</v>
          </cell>
          <cell r="E28">
            <v>0</v>
          </cell>
          <cell r="F28">
            <v>9.3171125996681647E-2</v>
          </cell>
        </row>
        <row r="29">
          <cell r="B29">
            <v>9.5662730726999934E-2</v>
          </cell>
          <cell r="C29">
            <v>0.10096869110986217</v>
          </cell>
          <cell r="D29">
            <v>4.9277001373293716E-2</v>
          </cell>
          <cell r="E29">
            <v>0</v>
          </cell>
          <cell r="F29">
            <v>9.5379126250851876E-2</v>
          </cell>
        </row>
        <row r="30">
          <cell r="B30">
            <v>9.5613081319711357E-2</v>
          </cell>
          <cell r="C30">
            <v>0.10096869110986217</v>
          </cell>
          <cell r="D30">
            <v>4.8486479214314704E-2</v>
          </cell>
          <cell r="E30">
            <v>0</v>
          </cell>
          <cell r="F30">
            <v>9.5317767144543541E-2</v>
          </cell>
        </row>
        <row r="31">
          <cell r="B31">
            <v>0.10160099994194316</v>
          </cell>
          <cell r="C31">
            <v>0.10096869110986217</v>
          </cell>
          <cell r="D31">
            <v>4.8430058923238262E-2</v>
          </cell>
          <cell r="E31">
            <v>0</v>
          </cell>
          <cell r="F31">
            <v>9.8015334684535604E-2</v>
          </cell>
        </row>
        <row r="32">
          <cell r="B32">
            <v>0.1008476691221285</v>
          </cell>
          <cell r="C32">
            <v>0.10096869110986217</v>
          </cell>
          <cell r="D32">
            <v>4.8458268309745645E-2</v>
          </cell>
          <cell r="E32">
            <v>7.4652188666439745E-3</v>
          </cell>
          <cell r="F32">
            <v>9.7699802611915576E-2</v>
          </cell>
        </row>
        <row r="33">
          <cell r="B33">
            <v>0.10104885472589364</v>
          </cell>
          <cell r="C33">
            <v>1.5525027954053749E-2</v>
          </cell>
          <cell r="D33">
            <v>5.1914332606882052E-2</v>
          </cell>
          <cell r="E33">
            <v>1.4930437733288171E-2</v>
          </cell>
          <cell r="F33">
            <v>5.4915241785891356E-2</v>
          </cell>
        </row>
        <row r="34">
          <cell r="B34">
            <v>9.8552814046676707E-2</v>
          </cell>
          <cell r="C34">
            <v>5.399926678312017E-3</v>
          </cell>
          <cell r="D34">
            <v>3.9413516243951507E-2</v>
          </cell>
          <cell r="E34">
            <v>1.4930437733288171E-2</v>
          </cell>
          <cell r="F34">
            <v>4.7992433199337992E-2</v>
          </cell>
        </row>
        <row r="35">
          <cell r="B35">
            <v>0.10010258858001797</v>
          </cell>
          <cell r="C35">
            <v>5.2872125538231618E-2</v>
          </cell>
          <cell r="D35">
            <v>1.3427167982166255E-2</v>
          </cell>
          <cell r="E35">
            <v>1.4930437733288171E-2</v>
          </cell>
          <cell r="F35">
            <v>7.1249048257858716E-2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tória"/>
      <sheetName val="Vila Velha"/>
      <sheetName val="BR"/>
    </sheetNames>
    <sheetDataSet>
      <sheetData sheetId="0">
        <row r="3"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</row>
        <row r="4">
          <cell r="B4">
            <v>-1E-3</v>
          </cell>
          <cell r="C4">
            <v>0.08</v>
          </cell>
          <cell r="D4">
            <v>-2.8999999999999998E-2</v>
          </cell>
          <cell r="E4">
            <v>5.0000000000000001E-3</v>
          </cell>
          <cell r="F4">
            <v>3.0000000000000001E-3</v>
          </cell>
        </row>
        <row r="5">
          <cell r="B5">
            <v>-2E-3</v>
          </cell>
          <cell r="C5">
            <v>7.8E-2</v>
          </cell>
          <cell r="D5">
            <v>-3.5000000000000003E-2</v>
          </cell>
          <cell r="E5">
            <v>5.0000000000000001E-3</v>
          </cell>
          <cell r="F5">
            <v>6.0000000000000001E-3</v>
          </cell>
        </row>
        <row r="6">
          <cell r="B6">
            <v>2E-3</v>
          </cell>
          <cell r="C6">
            <v>1.1000000000000001E-2</v>
          </cell>
          <cell r="D6">
            <v>-1.8000000000000002E-2</v>
          </cell>
          <cell r="E6">
            <v>1.4999999999999999E-2</v>
          </cell>
          <cell r="F6">
            <v>4.0000000000000001E-3</v>
          </cell>
        </row>
        <row r="7">
          <cell r="B7">
            <v>6.9999999999999993E-3</v>
          </cell>
          <cell r="C7">
            <v>1E-3</v>
          </cell>
          <cell r="D7">
            <v>-3.0000000000000001E-3</v>
          </cell>
          <cell r="E7">
            <v>1.6E-2</v>
          </cell>
          <cell r="F7">
            <v>9.0000000000000011E-3</v>
          </cell>
        </row>
        <row r="8">
          <cell r="B8">
            <v>9.0000000000000011E-3</v>
          </cell>
          <cell r="C8">
            <v>-2E-3</v>
          </cell>
          <cell r="D8">
            <v>4.0000000000000001E-3</v>
          </cell>
          <cell r="E8">
            <v>1.7000000000000001E-2</v>
          </cell>
          <cell r="F8">
            <v>6.9999999999999993E-3</v>
          </cell>
        </row>
        <row r="9">
          <cell r="B9">
            <v>6.9999999999999993E-3</v>
          </cell>
          <cell r="C9">
            <v>1E-3</v>
          </cell>
          <cell r="D9">
            <v>4.0000000000000001E-3</v>
          </cell>
          <cell r="E9">
            <v>1.2E-2</v>
          </cell>
          <cell r="F9">
            <v>6.9999999999999993E-3</v>
          </cell>
        </row>
        <row r="10">
          <cell r="B10">
            <v>9.0000000000000011E-3</v>
          </cell>
          <cell r="C10">
            <v>1.3000000000000001E-2</v>
          </cell>
          <cell r="D10">
            <v>4.0000000000000001E-3</v>
          </cell>
          <cell r="E10">
            <v>1.6E-2</v>
          </cell>
          <cell r="F10">
            <v>0</v>
          </cell>
        </row>
        <row r="11">
          <cell r="B11">
            <v>6.0000000000000001E-3</v>
          </cell>
          <cell r="C11">
            <v>6.0000000000000001E-3</v>
          </cell>
          <cell r="D11">
            <v>1.2E-2</v>
          </cell>
          <cell r="E11">
            <v>4.0000000000000001E-3</v>
          </cell>
          <cell r="F11">
            <v>1E-3</v>
          </cell>
        </row>
        <row r="12">
          <cell r="B12">
            <v>0.01</v>
          </cell>
          <cell r="C12">
            <v>2.7000000000000003E-2</v>
          </cell>
          <cell r="D12">
            <v>1.2E-2</v>
          </cell>
          <cell r="E12">
            <v>4.0000000000000001E-3</v>
          </cell>
          <cell r="F12">
            <v>1E-3</v>
          </cell>
        </row>
        <row r="13">
          <cell r="B13">
            <v>1.2E-2</v>
          </cell>
          <cell r="C13">
            <v>6.9999999999999993E-3</v>
          </cell>
          <cell r="D13">
            <v>1.4999999999999999E-2</v>
          </cell>
          <cell r="E13">
            <v>1.2E-2</v>
          </cell>
          <cell r="F13">
            <v>1.1000000000000001E-2</v>
          </cell>
        </row>
        <row r="14">
          <cell r="B14">
            <v>1.9E-2</v>
          </cell>
          <cell r="C14">
            <v>3.7999999999999999E-2</v>
          </cell>
          <cell r="D14">
            <v>0.02</v>
          </cell>
          <cell r="E14">
            <v>1.3000000000000001E-2</v>
          </cell>
          <cell r="F14">
            <v>1.2E-2</v>
          </cell>
        </row>
        <row r="15">
          <cell r="B15">
            <v>1.6E-2</v>
          </cell>
          <cell r="C15">
            <v>2.7000000000000003E-2</v>
          </cell>
          <cell r="D15">
            <v>2.5000000000000001E-2</v>
          </cell>
          <cell r="E15">
            <v>6.0000000000000001E-3</v>
          </cell>
          <cell r="F15">
            <v>9.0000000000000011E-3</v>
          </cell>
        </row>
        <row r="16">
          <cell r="B16">
            <v>2.4E-2</v>
          </cell>
          <cell r="C16">
            <v>7.2999999999999995E-2</v>
          </cell>
          <cell r="D16">
            <v>2.6000000000000002E-2</v>
          </cell>
          <cell r="E16">
            <v>6.9999999999999993E-3</v>
          </cell>
          <cell r="F16">
            <v>0.01</v>
          </cell>
        </row>
        <row r="17">
          <cell r="B17">
            <v>8.0000000000000002E-3</v>
          </cell>
          <cell r="C17">
            <v>3.0000000000000001E-3</v>
          </cell>
          <cell r="D17">
            <v>1.3999999999999999E-2</v>
          </cell>
          <cell r="E17">
            <v>6.0000000000000001E-3</v>
          </cell>
          <cell r="F17">
            <v>4.0000000000000001E-3</v>
          </cell>
        </row>
        <row r="18">
          <cell r="B18">
            <v>1.4999999999999999E-2</v>
          </cell>
          <cell r="C18">
            <v>1.9E-2</v>
          </cell>
          <cell r="D18">
            <v>1.9E-2</v>
          </cell>
          <cell r="E18">
            <v>9.0000000000000011E-3</v>
          </cell>
          <cell r="F18">
            <v>1.3000000000000001E-2</v>
          </cell>
        </row>
        <row r="19">
          <cell r="B19">
            <v>1E-3</v>
          </cell>
          <cell r="C19">
            <v>-4.4000000000000004E-2</v>
          </cell>
          <cell r="D19">
            <v>2.4E-2</v>
          </cell>
          <cell r="E19">
            <v>0</v>
          </cell>
          <cell r="F19">
            <v>5.0000000000000001E-3</v>
          </cell>
        </row>
        <row r="20">
          <cell r="B20">
            <v>2.1000000000000001E-2</v>
          </cell>
          <cell r="C20">
            <v>1.9E-2</v>
          </cell>
          <cell r="D20">
            <v>3.7999999999999999E-2</v>
          </cell>
          <cell r="E20">
            <v>9.0000000000000011E-3</v>
          </cell>
          <cell r="F20">
            <v>1.3999999999999999E-2</v>
          </cell>
        </row>
        <row r="21">
          <cell r="B21">
            <v>1.6E-2</v>
          </cell>
          <cell r="C21">
            <v>2.6000000000000002E-2</v>
          </cell>
          <cell r="D21">
            <v>2.7999999999999997E-2</v>
          </cell>
          <cell r="E21">
            <v>5.0000000000000001E-3</v>
          </cell>
          <cell r="F21">
            <v>5.0000000000000001E-3</v>
          </cell>
        </row>
        <row r="22">
          <cell r="B22">
            <v>1.3999999999999999E-2</v>
          </cell>
          <cell r="C22">
            <v>4.2000000000000003E-2</v>
          </cell>
          <cell r="D22">
            <v>1.3999999999999999E-2</v>
          </cell>
          <cell r="E22">
            <v>3.0000000000000001E-3</v>
          </cell>
          <cell r="F22">
            <v>6.9999999999999993E-3</v>
          </cell>
        </row>
        <row r="23">
          <cell r="B23">
            <v>4.0000000000000001E-3</v>
          </cell>
          <cell r="C23">
            <v>2.3E-2</v>
          </cell>
          <cell r="D23">
            <v>1E-3</v>
          </cell>
          <cell r="E23">
            <v>-5.0000000000000001E-3</v>
          </cell>
          <cell r="F23">
            <v>6.9999999999999993E-3</v>
          </cell>
        </row>
        <row r="24">
          <cell r="B24">
            <v>5.0000000000000001E-3</v>
          </cell>
          <cell r="C24">
            <v>1.4999999999999999E-2</v>
          </cell>
          <cell r="D24">
            <v>2E-3</v>
          </cell>
          <cell r="E24">
            <v>2E-3</v>
          </cell>
          <cell r="F24">
            <v>1.1000000000000001E-2</v>
          </cell>
        </row>
        <row r="25">
          <cell r="B25">
            <v>8.0000000000000002E-3</v>
          </cell>
          <cell r="C25">
            <v>9.0000000000000011E-3</v>
          </cell>
          <cell r="D25">
            <v>4.0000000000000001E-3</v>
          </cell>
          <cell r="E25">
            <v>6.9999999999999993E-3</v>
          </cell>
          <cell r="F25">
            <v>1.7000000000000001E-2</v>
          </cell>
        </row>
        <row r="26">
          <cell r="B26">
            <v>1.2E-2</v>
          </cell>
          <cell r="C26">
            <v>6.0000000000000001E-3</v>
          </cell>
          <cell r="D26">
            <v>1.1000000000000001E-2</v>
          </cell>
          <cell r="E26">
            <v>1.3000000000000001E-2</v>
          </cell>
          <cell r="F26">
            <v>1.4999999999999999E-2</v>
          </cell>
        </row>
        <row r="27">
          <cell r="B27">
            <v>1.4E-2</v>
          </cell>
          <cell r="C27">
            <v>4.0000000000000001E-3</v>
          </cell>
          <cell r="D27">
            <v>1.4E-2</v>
          </cell>
          <cell r="E27">
            <v>1.7000000000000001E-2</v>
          </cell>
          <cell r="F27">
            <v>1.7000000000000001E-2</v>
          </cell>
        </row>
        <row r="28">
          <cell r="B28">
            <v>1.3999999999999999E-2</v>
          </cell>
          <cell r="C28">
            <v>8.0000000000000002E-3</v>
          </cell>
          <cell r="D28">
            <v>1.4E-2</v>
          </cell>
          <cell r="E28">
            <v>1.6E-2</v>
          </cell>
          <cell r="F28">
            <v>1.3999999999999999E-2</v>
          </cell>
        </row>
        <row r="29">
          <cell r="B29">
            <v>1.0999999999999999E-2</v>
          </cell>
          <cell r="C29">
            <v>-2E-3</v>
          </cell>
          <cell r="D29">
            <v>8.0000000000000002E-3</v>
          </cell>
          <cell r="E29">
            <v>1.7999999999999999E-2</v>
          </cell>
          <cell r="F29">
            <v>1.6E-2</v>
          </cell>
        </row>
        <row r="30">
          <cell r="B30">
            <v>8.0000000000000002E-3</v>
          </cell>
          <cell r="C30">
            <v>-0.01</v>
          </cell>
          <cell r="D30">
            <v>6.0000000000000001E-3</v>
          </cell>
          <cell r="E30">
            <v>1.3000000000000001E-2</v>
          </cell>
          <cell r="F30">
            <v>2.3E-2</v>
          </cell>
        </row>
        <row r="31">
          <cell r="B31">
            <v>6.0000000000000001E-3</v>
          </cell>
          <cell r="C31">
            <v>-0.01</v>
          </cell>
          <cell r="D31">
            <v>3.0000000000000001E-3</v>
          </cell>
          <cell r="E31">
            <v>0.01</v>
          </cell>
          <cell r="F31">
            <v>2.1000000000000001E-2</v>
          </cell>
        </row>
        <row r="32">
          <cell r="B32">
            <v>0.01</v>
          </cell>
          <cell r="C32">
            <v>-1.2E-2</v>
          </cell>
          <cell r="D32">
            <v>1.2E-2</v>
          </cell>
          <cell r="E32">
            <v>1.6E-2</v>
          </cell>
          <cell r="F32">
            <v>1.2E-2</v>
          </cell>
        </row>
        <row r="33">
          <cell r="B33">
            <v>8.0000000000000002E-3</v>
          </cell>
          <cell r="C33">
            <v>2.3E-2</v>
          </cell>
          <cell r="D33">
            <v>1E-3</v>
          </cell>
          <cell r="E33">
            <v>8.9999999999999993E-3</v>
          </cell>
          <cell r="F33">
            <v>6.0000000000000001E-3</v>
          </cell>
        </row>
        <row r="34">
          <cell r="B34">
            <v>8.9999999999999993E-3</v>
          </cell>
          <cell r="C34">
            <v>2.5000000000000001E-2</v>
          </cell>
          <cell r="D34">
            <v>-2E-3</v>
          </cell>
          <cell r="E34">
            <v>1.0999999999999999E-2</v>
          </cell>
          <cell r="F34">
            <v>1.0999999999999999E-2</v>
          </cell>
        </row>
        <row r="35">
          <cell r="B35">
            <v>1.1000000000000001E-2</v>
          </cell>
          <cell r="C35">
            <v>4.2000000000000003E-2</v>
          </cell>
          <cell r="D35">
            <v>0</v>
          </cell>
          <cell r="E35">
            <v>8.9999999999999993E-3</v>
          </cell>
          <cell r="F35">
            <v>3.0000000000000001E-3</v>
          </cell>
        </row>
        <row r="36">
          <cell r="B36">
            <v>7.0000000000000001E-3</v>
          </cell>
          <cell r="C36">
            <v>3.0000000000000001E-3</v>
          </cell>
          <cell r="D36">
            <v>4.0000000000000001E-3</v>
          </cell>
          <cell r="E36">
            <v>1.2999999999999999E-2</v>
          </cell>
          <cell r="F36">
            <v>3.0000000000000001E-3</v>
          </cell>
        </row>
        <row r="37">
          <cell r="B37">
            <v>-3.0000000000000001E-3</v>
          </cell>
          <cell r="C37">
            <v>-8.9999999999999993E-3</v>
          </cell>
          <cell r="D37">
            <v>4.0000000000000001E-3</v>
          </cell>
          <cell r="E37">
            <v>-8.0000000000000002E-3</v>
          </cell>
          <cell r="F37">
            <v>3.0000000000000001E-3</v>
          </cell>
        </row>
        <row r="38">
          <cell r="B38">
            <v>8.0000000000000002E-3</v>
          </cell>
          <cell r="C38">
            <v>8.9999999999999993E-3</v>
          </cell>
          <cell r="D38">
            <v>1.4999999999999999E-2</v>
          </cell>
          <cell r="E38">
            <v>7.0000000000000001E-3</v>
          </cell>
          <cell r="F38">
            <v>-7.0000000000000001E-3</v>
          </cell>
        </row>
        <row r="39">
          <cell r="B39">
            <v>1E-3</v>
          </cell>
          <cell r="C39">
            <v>-8.9999999999999993E-3</v>
          </cell>
          <cell r="D39">
            <v>7.0000000000000001E-3</v>
          </cell>
          <cell r="E39">
            <v>-1E-3</v>
          </cell>
          <cell r="F39">
            <v>8.0000000000000002E-3</v>
          </cell>
        </row>
        <row r="40">
          <cell r="B40">
            <v>8.0000000000000002E-3</v>
          </cell>
          <cell r="C40">
            <v>1E-3</v>
          </cell>
          <cell r="D40">
            <v>1.2E-2</v>
          </cell>
          <cell r="E40">
            <v>8.0000000000000002E-3</v>
          </cell>
          <cell r="F40">
            <v>7.0000000000000001E-3</v>
          </cell>
        </row>
        <row r="41">
          <cell r="B41">
            <v>4.0000000000000001E-3</v>
          </cell>
          <cell r="C41">
            <v>-1.4E-2</v>
          </cell>
          <cell r="D41">
            <v>1.2999999999999999E-2</v>
          </cell>
          <cell r="E41">
            <v>8.0000000000000002E-3</v>
          </cell>
          <cell r="F41">
            <v>2E-3</v>
          </cell>
        </row>
        <row r="42">
          <cell r="B42">
            <v>6.0000000000000001E-3</v>
          </cell>
          <cell r="C42">
            <v>-8.9999999999999993E-3</v>
          </cell>
          <cell r="D42">
            <v>1.4999999999999999E-2</v>
          </cell>
          <cell r="E42">
            <v>8.9999999999999993E-3</v>
          </cell>
          <cell r="F42">
            <v>-1E-3</v>
          </cell>
        </row>
        <row r="43">
          <cell r="B43">
            <v>1.3000000000000001E-2</v>
          </cell>
          <cell r="C43">
            <v>3.4000000000000002E-2</v>
          </cell>
          <cell r="D43">
            <v>0.01</v>
          </cell>
          <cell r="E43">
            <v>0.01</v>
          </cell>
          <cell r="F43">
            <v>-1E-3</v>
          </cell>
        </row>
        <row r="44">
          <cell r="B44">
            <v>1.3000000000000001E-2</v>
          </cell>
          <cell r="C44">
            <v>3.4000000000000002E-2</v>
          </cell>
          <cell r="D44">
            <v>0.01</v>
          </cell>
          <cell r="E44">
            <v>0.01</v>
          </cell>
          <cell r="F44">
            <v>-1E-3</v>
          </cell>
        </row>
        <row r="45">
          <cell r="B45">
            <v>-2E-3</v>
          </cell>
          <cell r="C45">
            <v>-1E-3</v>
          </cell>
          <cell r="D45">
            <v>-7.0000000000000001E-3</v>
          </cell>
          <cell r="E45">
            <v>1E-3</v>
          </cell>
          <cell r="F45">
            <v>1E-3</v>
          </cell>
        </row>
        <row r="46">
          <cell r="B46">
            <v>-4.0000000000000001E-3</v>
          </cell>
          <cell r="C46">
            <v>-2.1000000000000001E-2</v>
          </cell>
          <cell r="D46">
            <v>-3.0000000000000001E-3</v>
          </cell>
          <cell r="E46">
            <v>3.0000000000000001E-3</v>
          </cell>
          <cell r="F46">
            <v>3.0000000000000001E-3</v>
          </cell>
        </row>
        <row r="47">
          <cell r="B47">
            <v>-1E-3</v>
          </cell>
          <cell r="C47">
            <v>-1.2E-2</v>
          </cell>
          <cell r="D47">
            <v>-3.0000000000000001E-3</v>
          </cell>
          <cell r="E47">
            <v>5.0000000000000001E-3</v>
          </cell>
          <cell r="F47">
            <v>3.0000000000000001E-3</v>
          </cell>
        </row>
        <row r="48">
          <cell r="B48">
            <v>5.0000000000000001E-3</v>
          </cell>
          <cell r="C48">
            <v>1.9E-2</v>
          </cell>
          <cell r="D48">
            <v>-2E-3</v>
          </cell>
          <cell r="E48">
            <v>6.0000000000000001E-3</v>
          </cell>
          <cell r="F48">
            <v>1E-3</v>
          </cell>
        </row>
        <row r="49">
          <cell r="B49">
            <v>8.0000000000000002E-3</v>
          </cell>
          <cell r="C49">
            <v>0.03</v>
          </cell>
          <cell r="D49">
            <v>0</v>
          </cell>
          <cell r="E49">
            <v>6.0000000000000001E-3</v>
          </cell>
          <cell r="F49">
            <v>1E-3</v>
          </cell>
        </row>
        <row r="50">
          <cell r="B50">
            <v>1.2999999999999999E-2</v>
          </cell>
          <cell r="C50">
            <v>3.2000000000000001E-2</v>
          </cell>
          <cell r="D50">
            <v>8.0000000000000002E-3</v>
          </cell>
          <cell r="E50">
            <v>1.1000000000000001E-2</v>
          </cell>
          <cell r="F50">
            <v>5.0000000000000001E-3</v>
          </cell>
        </row>
        <row r="51">
          <cell r="B51">
            <v>5.0000000000000001E-3</v>
          </cell>
          <cell r="C51">
            <v>1E-3</v>
          </cell>
          <cell r="D51">
            <v>6.0000000000000001E-3</v>
          </cell>
          <cell r="E51">
            <v>6.0000000000000001E-3</v>
          </cell>
          <cell r="F51">
            <v>8.0000000000000002E-3</v>
          </cell>
        </row>
        <row r="52">
          <cell r="B52">
            <v>6.0000000000000001E-3</v>
          </cell>
          <cell r="C52">
            <v>-1E-3</v>
          </cell>
          <cell r="D52">
            <v>8.9999999999999993E-3</v>
          </cell>
          <cell r="E52">
            <v>5.0000000000000001E-3</v>
          </cell>
          <cell r="F52">
            <v>0.01</v>
          </cell>
        </row>
      </sheetData>
      <sheetData sheetId="1">
        <row r="4">
          <cell r="B4">
            <v>-0.01</v>
          </cell>
          <cell r="C4">
            <v>-2.3E-2</v>
          </cell>
          <cell r="D4">
            <v>-4.0000000000000001E-3</v>
          </cell>
          <cell r="E4">
            <v>-1.3000000000000001E-2</v>
          </cell>
          <cell r="F4">
            <v>-6.9999999999999993E-3</v>
          </cell>
        </row>
        <row r="5">
          <cell r="B5">
            <v>-1.1000000000000001E-2</v>
          </cell>
          <cell r="C5">
            <v>2.3E-2</v>
          </cell>
          <cell r="D5">
            <v>-0.01</v>
          </cell>
          <cell r="E5">
            <v>-2.2000000000000002E-2</v>
          </cell>
          <cell r="F5">
            <v>-0.02</v>
          </cell>
        </row>
        <row r="6">
          <cell r="B6">
            <v>1E-3</v>
          </cell>
          <cell r="C6">
            <v>4.0999999999999995E-2</v>
          </cell>
          <cell r="D6">
            <v>-6.0000000000000001E-3</v>
          </cell>
          <cell r="E6">
            <v>-9.0000000000000011E-3</v>
          </cell>
          <cell r="F6">
            <v>1E-3</v>
          </cell>
        </row>
        <row r="7">
          <cell r="B7">
            <v>6.9999999999999993E-3</v>
          </cell>
          <cell r="C7">
            <v>4.5999999999999999E-2</v>
          </cell>
          <cell r="D7">
            <v>-6.0000000000000001E-3</v>
          </cell>
          <cell r="E7">
            <v>3.0000000000000001E-3</v>
          </cell>
          <cell r="F7">
            <v>8.0000000000000002E-3</v>
          </cell>
        </row>
        <row r="8">
          <cell r="B8">
            <v>6.0000000000000001E-3</v>
          </cell>
          <cell r="C8">
            <v>2.3E-2</v>
          </cell>
          <cell r="D8">
            <v>3.0000000000000001E-3</v>
          </cell>
          <cell r="E8">
            <v>3.0000000000000001E-3</v>
          </cell>
          <cell r="F8">
            <v>5.0000000000000001E-3</v>
          </cell>
        </row>
        <row r="9">
          <cell r="B9">
            <v>5.0000000000000001E-3</v>
          </cell>
          <cell r="C9">
            <v>6.9999999999999993E-3</v>
          </cell>
          <cell r="D9">
            <v>6.9999999999999993E-3</v>
          </cell>
          <cell r="E9">
            <v>4.0000000000000001E-3</v>
          </cell>
          <cell r="F9">
            <v>3.0000000000000001E-3</v>
          </cell>
        </row>
        <row r="10">
          <cell r="B10">
            <v>1.1000000000000001E-2</v>
          </cell>
          <cell r="C10">
            <v>0.01</v>
          </cell>
          <cell r="D10">
            <v>1.4999999999999999E-2</v>
          </cell>
          <cell r="E10">
            <v>6.9999999999999993E-3</v>
          </cell>
          <cell r="F10">
            <v>8.0000000000000002E-3</v>
          </cell>
        </row>
        <row r="11">
          <cell r="B11">
            <v>0.01</v>
          </cell>
          <cell r="C11">
            <v>1.8000000000000002E-2</v>
          </cell>
          <cell r="D11">
            <v>1.2E-2</v>
          </cell>
          <cell r="E11">
            <v>8.0000000000000002E-3</v>
          </cell>
          <cell r="F11">
            <v>3.0000000000000001E-3</v>
          </cell>
        </row>
        <row r="12">
          <cell r="B12">
            <v>5.0000000000000001E-3</v>
          </cell>
          <cell r="C12">
            <v>1E-3</v>
          </cell>
          <cell r="D12">
            <v>6.0000000000000001E-3</v>
          </cell>
          <cell r="E12">
            <v>6.0000000000000001E-3</v>
          </cell>
          <cell r="F12">
            <v>6.9999999999999993E-3</v>
          </cell>
        </row>
        <row r="13">
          <cell r="B13">
            <v>4.0000000000000001E-3</v>
          </cell>
          <cell r="C13">
            <v>-2E-3</v>
          </cell>
          <cell r="D13">
            <v>2E-3</v>
          </cell>
          <cell r="E13">
            <v>8.0000000000000002E-3</v>
          </cell>
          <cell r="F13">
            <v>8.0000000000000002E-3</v>
          </cell>
        </row>
        <row r="14">
          <cell r="B14">
            <v>0.01</v>
          </cell>
          <cell r="C14">
            <v>6.0000000000000001E-3</v>
          </cell>
          <cell r="D14">
            <v>4.0000000000000001E-3</v>
          </cell>
          <cell r="E14">
            <v>1.3999999999999999E-2</v>
          </cell>
          <cell r="F14">
            <v>1.9E-2</v>
          </cell>
        </row>
        <row r="15">
          <cell r="B15">
            <v>1.2E-2</v>
          </cell>
          <cell r="C15">
            <v>6.0000000000000001E-3</v>
          </cell>
          <cell r="D15">
            <v>9.0000000000000011E-3</v>
          </cell>
          <cell r="E15">
            <v>1.4999999999999999E-2</v>
          </cell>
          <cell r="F15">
            <v>1.7000000000000001E-2</v>
          </cell>
        </row>
        <row r="16">
          <cell r="B16">
            <v>1.7000000000000001E-2</v>
          </cell>
          <cell r="C16">
            <v>8.0000000000000002E-3</v>
          </cell>
          <cell r="D16">
            <v>1.3999999999999999E-2</v>
          </cell>
          <cell r="E16">
            <v>2.2000000000000002E-2</v>
          </cell>
          <cell r="F16">
            <v>2.6000000000000002E-2</v>
          </cell>
        </row>
        <row r="17">
          <cell r="B17">
            <v>1.3999999999999999E-2</v>
          </cell>
          <cell r="C17">
            <v>-6.9999999999999993E-3</v>
          </cell>
          <cell r="D17">
            <v>1.3999999999999999E-2</v>
          </cell>
          <cell r="E17">
            <v>2.2000000000000002E-2</v>
          </cell>
          <cell r="F17">
            <v>1.6E-2</v>
          </cell>
        </row>
        <row r="18">
          <cell r="B18">
            <v>1.1000000000000001E-2</v>
          </cell>
          <cell r="C18">
            <v>-0.01</v>
          </cell>
          <cell r="D18">
            <v>1.1000000000000001E-2</v>
          </cell>
          <cell r="E18">
            <v>1.9E-2</v>
          </cell>
          <cell r="F18">
            <v>1.7000000000000001E-2</v>
          </cell>
        </row>
        <row r="19">
          <cell r="B19">
            <v>6.9999999999999993E-3</v>
          </cell>
          <cell r="C19">
            <v>2E-3</v>
          </cell>
          <cell r="D19">
            <v>1.3000000000000001E-2</v>
          </cell>
          <cell r="E19">
            <v>3.0000000000000001E-3</v>
          </cell>
          <cell r="F19">
            <v>6.0000000000000001E-3</v>
          </cell>
        </row>
        <row r="20">
          <cell r="B20">
            <v>9.0000000000000011E-3</v>
          </cell>
          <cell r="C20">
            <v>1.2E-2</v>
          </cell>
          <cell r="D20">
            <v>1.3999999999999999E-2</v>
          </cell>
          <cell r="E20">
            <v>1E-3</v>
          </cell>
          <cell r="F20">
            <v>1.4999999999999999E-2</v>
          </cell>
        </row>
        <row r="21">
          <cell r="B21">
            <v>6.0000000000000001E-3</v>
          </cell>
          <cell r="C21">
            <v>1.1000000000000001E-2</v>
          </cell>
          <cell r="D21">
            <v>9.0000000000000011E-3</v>
          </cell>
          <cell r="E21">
            <v>1E-3</v>
          </cell>
          <cell r="F21">
            <v>8.0000000000000002E-3</v>
          </cell>
        </row>
        <row r="22">
          <cell r="B22">
            <v>9.0000000000000011E-3</v>
          </cell>
          <cell r="C22">
            <v>1E-3</v>
          </cell>
          <cell r="D22">
            <v>1.1000000000000001E-2</v>
          </cell>
          <cell r="E22">
            <v>0.01</v>
          </cell>
          <cell r="F22">
            <v>6.9999999999999993E-3</v>
          </cell>
        </row>
        <row r="23">
          <cell r="B23">
            <v>6.0000000000000001E-3</v>
          </cell>
          <cell r="C23">
            <v>-6.0000000000000001E-3</v>
          </cell>
          <cell r="D23">
            <v>1.1000000000000001E-2</v>
          </cell>
          <cell r="E23">
            <v>6.9999999999999993E-3</v>
          </cell>
          <cell r="F23">
            <v>0</v>
          </cell>
        </row>
        <row r="24">
          <cell r="B24">
            <v>1.8000000000000002E-2</v>
          </cell>
          <cell r="C24">
            <v>0.02</v>
          </cell>
          <cell r="D24">
            <v>2.5000000000000001E-2</v>
          </cell>
          <cell r="E24">
            <v>1.3000000000000001E-2</v>
          </cell>
          <cell r="F24">
            <v>6.9999999999999993E-3</v>
          </cell>
        </row>
        <row r="25">
          <cell r="B25">
            <v>5.0000000000000001E-3</v>
          </cell>
          <cell r="C25">
            <v>1E-3</v>
          </cell>
          <cell r="D25">
            <v>0.01</v>
          </cell>
          <cell r="E25">
            <v>2E-3</v>
          </cell>
          <cell r="F25">
            <v>3.0000000000000001E-3</v>
          </cell>
        </row>
        <row r="26">
          <cell r="B26">
            <v>1E-3</v>
          </cell>
          <cell r="C26">
            <v>-1.6E-2</v>
          </cell>
          <cell r="D26">
            <v>3.0000000000000001E-3</v>
          </cell>
          <cell r="E26">
            <v>5.0000000000000001E-3</v>
          </cell>
          <cell r="F26">
            <v>4.0000000000000001E-3</v>
          </cell>
        </row>
        <row r="27">
          <cell r="B27">
            <v>-2E-3</v>
          </cell>
          <cell r="C27">
            <v>-2.8000000000000001E-2</v>
          </cell>
          <cell r="D27">
            <v>-1E-3</v>
          </cell>
          <cell r="E27">
            <v>6.0000000000000001E-3</v>
          </cell>
          <cell r="F27">
            <v>0</v>
          </cell>
        </row>
        <row r="28">
          <cell r="B28">
            <v>4.0000000000000001E-3</v>
          </cell>
          <cell r="C28">
            <v>-0.01</v>
          </cell>
          <cell r="D28">
            <v>3.0000000000000001E-3</v>
          </cell>
          <cell r="E28">
            <v>0.01</v>
          </cell>
          <cell r="F28">
            <v>5.0000000000000001E-3</v>
          </cell>
        </row>
        <row r="29">
          <cell r="B29">
            <v>1.2E-2</v>
          </cell>
          <cell r="C29">
            <v>1.2999999999999999E-2</v>
          </cell>
          <cell r="D29">
            <v>8.0000000000000002E-3</v>
          </cell>
          <cell r="E29">
            <v>1.7000000000000001E-2</v>
          </cell>
          <cell r="F29">
            <v>1.2E-2</v>
          </cell>
        </row>
        <row r="30">
          <cell r="B30">
            <v>6.0000000000000001E-3</v>
          </cell>
          <cell r="C30">
            <v>1.4999999999999999E-2</v>
          </cell>
          <cell r="D30">
            <v>3.0000000000000001E-3</v>
          </cell>
          <cell r="E30">
            <v>7.0000000000000001E-3</v>
          </cell>
          <cell r="F30">
            <v>7.0000000000000001E-3</v>
          </cell>
        </row>
        <row r="31">
          <cell r="B31">
            <v>1.0999999999999999E-2</v>
          </cell>
          <cell r="C31">
            <v>1.9E-2</v>
          </cell>
          <cell r="D31">
            <v>8.0000000000000002E-3</v>
          </cell>
          <cell r="E31">
            <v>0.01</v>
          </cell>
          <cell r="F31">
            <v>8.9999999999999993E-3</v>
          </cell>
        </row>
        <row r="32">
          <cell r="B32">
            <v>7.0000000000000001E-3</v>
          </cell>
          <cell r="C32">
            <v>1.3000000000000001E-2</v>
          </cell>
          <cell r="D32">
            <v>3.0000000000000001E-3</v>
          </cell>
          <cell r="E32">
            <v>6.0000000000000001E-3</v>
          </cell>
          <cell r="F32">
            <v>1.3999999999999999E-2</v>
          </cell>
        </row>
        <row r="33">
          <cell r="B33">
            <v>8.0000000000000002E-3</v>
          </cell>
          <cell r="C33">
            <v>6.0000000000000001E-3</v>
          </cell>
          <cell r="D33">
            <v>8.0000000000000002E-3</v>
          </cell>
          <cell r="E33">
            <v>6.0000000000000001E-3</v>
          </cell>
          <cell r="F33">
            <v>1.2999999999999999E-2</v>
          </cell>
        </row>
        <row r="34">
          <cell r="B34">
            <v>8.0000000000000002E-3</v>
          </cell>
          <cell r="C34">
            <v>-2E-3</v>
          </cell>
          <cell r="D34">
            <v>7.0000000000000001E-3</v>
          </cell>
          <cell r="E34">
            <v>0.01</v>
          </cell>
          <cell r="F34">
            <v>1.4E-2</v>
          </cell>
        </row>
        <row r="35">
          <cell r="B35">
            <v>4.0000000000000001E-3</v>
          </cell>
          <cell r="C35">
            <v>6.0000000000000001E-3</v>
          </cell>
          <cell r="D35">
            <v>5.0000000000000001E-3</v>
          </cell>
          <cell r="E35">
            <v>6.0000000000000001E-3</v>
          </cell>
          <cell r="F35">
            <v>-2E-3</v>
          </cell>
        </row>
        <row r="36">
          <cell r="B36">
            <v>1E-3</v>
          </cell>
          <cell r="C36">
            <v>1.0999999999999999E-2</v>
          </cell>
          <cell r="D36">
            <v>-5.0000000000000001E-3</v>
          </cell>
          <cell r="E36">
            <v>7.0000000000000001E-3</v>
          </cell>
          <cell r="F36">
            <v>-8.0000000000000002E-3</v>
          </cell>
        </row>
        <row r="37">
          <cell r="B37">
            <v>8.0000000000000002E-3</v>
          </cell>
          <cell r="C37">
            <v>8.9999999999999993E-3</v>
          </cell>
          <cell r="D37">
            <v>0.01</v>
          </cell>
          <cell r="E37">
            <v>7.0000000000000001E-3</v>
          </cell>
          <cell r="F37">
            <v>5.0000000000000001E-3</v>
          </cell>
        </row>
        <row r="38">
          <cell r="B38">
            <v>4.0000000000000001E-3</v>
          </cell>
          <cell r="C38">
            <v>-1E-3</v>
          </cell>
          <cell r="D38">
            <v>6.0000000000000001E-3</v>
          </cell>
          <cell r="E38">
            <v>3.0000000000000001E-3</v>
          </cell>
          <cell r="F38">
            <v>5.0000000000000001E-3</v>
          </cell>
        </row>
        <row r="39">
          <cell r="B39">
            <v>-8.0000000000000002E-3</v>
          </cell>
          <cell r="C39">
            <v>-7.0000000000000001E-3</v>
          </cell>
          <cell r="D39">
            <v>-0.01</v>
          </cell>
          <cell r="E39">
            <v>-7.0000000000000001E-3</v>
          </cell>
          <cell r="F39">
            <v>-3.0000000000000001E-3</v>
          </cell>
        </row>
        <row r="40">
          <cell r="B40">
            <v>-6.0000000000000001E-3</v>
          </cell>
          <cell r="C40">
            <v>-6.0000000000000001E-3</v>
          </cell>
          <cell r="D40">
            <v>-1E-3</v>
          </cell>
          <cell r="E40">
            <v>-6.0000000000000001E-3</v>
          </cell>
          <cell r="F40">
            <v>-6.0000000000000001E-3</v>
          </cell>
        </row>
        <row r="41">
          <cell r="B41">
            <v>7.0000000000000001E-3</v>
          </cell>
          <cell r="C41">
            <v>1.7000000000000001E-2</v>
          </cell>
          <cell r="D41">
            <v>6.0000000000000001E-3</v>
          </cell>
          <cell r="E41">
            <v>6.0000000000000001E-3</v>
          </cell>
          <cell r="F41">
            <v>6.0000000000000001E-3</v>
          </cell>
        </row>
        <row r="42">
          <cell r="B42">
            <v>1.0999999999999999E-2</v>
          </cell>
          <cell r="C42">
            <v>2.5000000000000001E-2</v>
          </cell>
          <cell r="D42">
            <v>7.0000000000000001E-3</v>
          </cell>
          <cell r="E42">
            <v>8.0000000000000002E-3</v>
          </cell>
          <cell r="F42">
            <v>1.4E-2</v>
          </cell>
        </row>
        <row r="43">
          <cell r="B43">
            <v>6.0000000000000001E-3</v>
          </cell>
          <cell r="C43">
            <v>1.9E-2</v>
          </cell>
          <cell r="D43">
            <v>4.0000000000000001E-3</v>
          </cell>
          <cell r="E43">
            <v>2E-3</v>
          </cell>
          <cell r="F43">
            <v>8.0000000000000002E-3</v>
          </cell>
        </row>
        <row r="44">
          <cell r="B44">
            <v>6.0000000000000001E-3</v>
          </cell>
          <cell r="C44">
            <v>1.9E-2</v>
          </cell>
          <cell r="D44">
            <v>4.0000000000000001E-3</v>
          </cell>
          <cell r="E44">
            <v>2E-3</v>
          </cell>
          <cell r="F44">
            <v>8.0000000000000002E-3</v>
          </cell>
        </row>
        <row r="45">
          <cell r="B45">
            <v>2E-3</v>
          </cell>
          <cell r="C45">
            <v>1E-3</v>
          </cell>
          <cell r="D45">
            <v>2E-3</v>
          </cell>
          <cell r="E45">
            <v>2E-3</v>
          </cell>
          <cell r="F45">
            <v>8.0000000000000002E-3</v>
          </cell>
        </row>
        <row r="46">
          <cell r="B46">
            <v>5.0000000000000001E-3</v>
          </cell>
          <cell r="C46">
            <v>6.0000000000000001E-3</v>
          </cell>
          <cell r="D46">
            <v>1E-3</v>
          </cell>
          <cell r="E46">
            <v>7.0000000000000001E-3</v>
          </cell>
          <cell r="F46">
            <v>1.3000000000000001E-2</v>
          </cell>
        </row>
        <row r="47">
          <cell r="B47">
            <v>4.0000000000000001E-3</v>
          </cell>
          <cell r="C47">
            <v>6.0000000000000001E-3</v>
          </cell>
          <cell r="D47">
            <v>0</v>
          </cell>
          <cell r="E47">
            <v>5.0000000000000001E-3</v>
          </cell>
          <cell r="F47">
            <v>1.1000000000000001E-2</v>
          </cell>
        </row>
        <row r="48">
          <cell r="B48">
            <v>1E-3</v>
          </cell>
          <cell r="C48">
            <v>-3.0000000000000001E-3</v>
          </cell>
          <cell r="D48">
            <v>2E-3</v>
          </cell>
          <cell r="E48">
            <v>3.0000000000000001E-3</v>
          </cell>
          <cell r="F48">
            <v>3.0000000000000001E-3</v>
          </cell>
        </row>
        <row r="49">
          <cell r="B49">
            <v>1E-3</v>
          </cell>
          <cell r="C49">
            <v>3.0000000000000001E-3</v>
          </cell>
          <cell r="D49">
            <v>3.0000000000000001E-3</v>
          </cell>
          <cell r="E49">
            <v>-1E-3</v>
          </cell>
          <cell r="F49">
            <v>-1E-3</v>
          </cell>
        </row>
        <row r="50">
          <cell r="B50">
            <v>0</v>
          </cell>
          <cell r="C50">
            <v>-5.0000000000000001E-3</v>
          </cell>
          <cell r="D50">
            <v>3.0000000000000001E-3</v>
          </cell>
          <cell r="E50">
            <v>0</v>
          </cell>
          <cell r="F50">
            <v>-1E-3</v>
          </cell>
        </row>
        <row r="51">
          <cell r="B51">
            <v>1E-3</v>
          </cell>
          <cell r="C51">
            <v>-0.01</v>
          </cell>
          <cell r="D51">
            <v>2E-3</v>
          </cell>
          <cell r="E51">
            <v>4.0000000000000001E-3</v>
          </cell>
          <cell r="F51">
            <v>1E-3</v>
          </cell>
        </row>
        <row r="52">
          <cell r="B52">
            <v>1E-3</v>
          </cell>
          <cell r="C52">
            <v>-1.0999999999999999E-2</v>
          </cell>
          <cell r="D52">
            <v>1E-3</v>
          </cell>
          <cell r="E52">
            <v>6.0000000000000001E-3</v>
          </cell>
          <cell r="F52">
            <v>1E-3</v>
          </cell>
        </row>
      </sheetData>
      <sheetData sheetId="2">
        <row r="4">
          <cell r="B4">
            <v>7.0000000000000001E-3</v>
          </cell>
          <cell r="C4">
            <v>1.2E-2</v>
          </cell>
          <cell r="D4">
            <v>4.0000000000000001E-3</v>
          </cell>
          <cell r="E4">
            <v>7.0000000000000001E-3</v>
          </cell>
          <cell r="F4">
            <v>7.0000000000000001E-3</v>
          </cell>
        </row>
        <row r="5">
          <cell r="B5">
            <v>8.9999999999999993E-3</v>
          </cell>
          <cell r="C5">
            <v>1.2E-2</v>
          </cell>
          <cell r="D5">
            <v>7.0000000000000001E-3</v>
          </cell>
          <cell r="E5">
            <v>8.9999999999999993E-3</v>
          </cell>
          <cell r="F5">
            <v>8.9999999999999993E-3</v>
          </cell>
        </row>
        <row r="6">
          <cell r="B6">
            <v>8.0000000000000002E-3</v>
          </cell>
          <cell r="C6">
            <v>8.0000000000000002E-3</v>
          </cell>
          <cell r="D6">
            <v>0.01</v>
          </cell>
          <cell r="E6">
            <v>6.0000000000000001E-3</v>
          </cell>
          <cell r="F6">
            <v>3.0000000000000001E-3</v>
          </cell>
        </row>
        <row r="7">
          <cell r="B7">
            <v>7.0000000000000001E-3</v>
          </cell>
          <cell r="C7">
            <v>1.0999999999999999E-2</v>
          </cell>
          <cell r="D7">
            <v>8.0000000000000002E-3</v>
          </cell>
          <cell r="E7">
            <v>6.0000000000000001E-3</v>
          </cell>
          <cell r="F7">
            <v>-1E-3</v>
          </cell>
        </row>
        <row r="8">
          <cell r="B8">
            <v>8.9999999999999993E-3</v>
          </cell>
          <cell r="C8">
            <v>1.7000000000000001E-2</v>
          </cell>
          <cell r="D8">
            <v>0.01</v>
          </cell>
          <cell r="E8">
            <v>8.0000000000000002E-3</v>
          </cell>
          <cell r="F8">
            <v>0</v>
          </cell>
        </row>
        <row r="9">
          <cell r="B9">
            <v>0.01</v>
          </cell>
          <cell r="C9">
            <v>1.9E-2</v>
          </cell>
          <cell r="D9">
            <v>7.0000000000000001E-3</v>
          </cell>
          <cell r="E9">
            <v>0.01</v>
          </cell>
          <cell r="F9">
            <v>1.0999999999999999E-2</v>
          </cell>
        </row>
        <row r="10">
          <cell r="B10">
            <v>8.9999999999999993E-3</v>
          </cell>
          <cell r="C10">
            <v>1.0999999999999999E-2</v>
          </cell>
          <cell r="D10">
            <v>8.9999999999999993E-3</v>
          </cell>
          <cell r="E10">
            <v>1.0999999999999999E-2</v>
          </cell>
          <cell r="F10">
            <v>7.0000000000000001E-3</v>
          </cell>
        </row>
        <row r="11">
          <cell r="B11">
            <v>8.9999999999999993E-3</v>
          </cell>
          <cell r="C11">
            <v>1.2E-2</v>
          </cell>
          <cell r="D11">
            <v>8.9999999999999993E-3</v>
          </cell>
          <cell r="E11">
            <v>8.9999999999999993E-3</v>
          </cell>
          <cell r="F11">
            <v>7.0000000000000001E-3</v>
          </cell>
        </row>
        <row r="12">
          <cell r="B12">
            <v>8.9999999999999993E-3</v>
          </cell>
          <cell r="C12">
            <v>8.0000000000000002E-3</v>
          </cell>
          <cell r="D12">
            <v>0.01</v>
          </cell>
          <cell r="E12">
            <v>6.0000000000000001E-3</v>
          </cell>
          <cell r="F12">
            <v>0.01</v>
          </cell>
        </row>
        <row r="13">
          <cell r="B13">
            <v>1.0999999999999999E-2</v>
          </cell>
          <cell r="C13">
            <v>8.9999999999999993E-3</v>
          </cell>
          <cell r="D13">
            <v>1.0999999999999999E-2</v>
          </cell>
          <cell r="E13">
            <v>0.01</v>
          </cell>
          <cell r="F13">
            <v>1.2E-2</v>
          </cell>
        </row>
        <row r="14">
          <cell r="B14">
            <v>0.01</v>
          </cell>
          <cell r="C14">
            <v>7.0000000000000001E-3</v>
          </cell>
          <cell r="D14">
            <v>1.2E-2</v>
          </cell>
          <cell r="E14">
            <v>0.01</v>
          </cell>
          <cell r="F14">
            <v>0.01</v>
          </cell>
        </row>
        <row r="15">
          <cell r="B15">
            <v>1.0999999999999999E-2</v>
          </cell>
          <cell r="C15">
            <v>1.4E-2</v>
          </cell>
          <cell r="D15">
            <v>1.0999999999999999E-2</v>
          </cell>
          <cell r="E15">
            <v>1.0999999999999999E-2</v>
          </cell>
          <cell r="F15">
            <v>6.0000000000000001E-3</v>
          </cell>
        </row>
        <row r="16">
          <cell r="B16">
            <v>1.0999999999999999E-2</v>
          </cell>
          <cell r="C16">
            <v>1.6E-2</v>
          </cell>
          <cell r="D16">
            <v>1.0999999999999999E-2</v>
          </cell>
          <cell r="E16">
            <v>8.9999999999999993E-3</v>
          </cell>
          <cell r="F16">
            <v>7.0000000000000001E-3</v>
          </cell>
        </row>
        <row r="17">
          <cell r="B17">
            <v>1.2E-2</v>
          </cell>
          <cell r="C17">
            <v>1.2E-2</v>
          </cell>
          <cell r="D17">
            <v>1.0999999999999999E-2</v>
          </cell>
          <cell r="E17">
            <v>1.2E-2</v>
          </cell>
          <cell r="F17">
            <v>1.2999999999999999E-2</v>
          </cell>
        </row>
        <row r="18">
          <cell r="B18">
            <v>1.2E-2</v>
          </cell>
          <cell r="C18">
            <v>1.0999999999999999E-2</v>
          </cell>
          <cell r="D18">
            <v>1.2E-2</v>
          </cell>
          <cell r="E18">
            <v>1.2999999999999999E-2</v>
          </cell>
          <cell r="F18">
            <v>1.2E-2</v>
          </cell>
        </row>
        <row r="19">
          <cell r="B19">
            <v>1.2999999999999999E-2</v>
          </cell>
          <cell r="C19">
            <v>8.9999999999999993E-3</v>
          </cell>
          <cell r="D19">
            <v>1.4E-2</v>
          </cell>
          <cell r="E19">
            <v>1.4999999999999999E-2</v>
          </cell>
          <cell r="F19">
            <v>1.0999999999999999E-2</v>
          </cell>
        </row>
        <row r="20">
          <cell r="B20">
            <v>1.2999999999999999E-2</v>
          </cell>
          <cell r="C20">
            <v>1.2999999999999999E-2</v>
          </cell>
          <cell r="D20">
            <v>1.2999999999999999E-2</v>
          </cell>
          <cell r="E20">
            <v>1.2E-2</v>
          </cell>
          <cell r="F20">
            <v>8.0000000000000002E-3</v>
          </cell>
        </row>
        <row r="21">
          <cell r="B21">
            <v>0.01</v>
          </cell>
          <cell r="C21">
            <v>1.0999999999999999E-2</v>
          </cell>
          <cell r="D21">
            <v>0.01</v>
          </cell>
          <cell r="E21">
            <v>8.0000000000000002E-3</v>
          </cell>
          <cell r="F21">
            <v>6.0000000000000001E-3</v>
          </cell>
        </row>
        <row r="22">
          <cell r="B22">
            <v>8.0000000000000002E-3</v>
          </cell>
          <cell r="C22">
            <v>8.9999999999999993E-3</v>
          </cell>
          <cell r="D22">
            <v>8.9999999999999993E-3</v>
          </cell>
          <cell r="E22">
            <v>6.0000000000000001E-3</v>
          </cell>
          <cell r="F22">
            <v>6.0000000000000001E-3</v>
          </cell>
        </row>
        <row r="23">
          <cell r="B23">
            <v>6.0000000000000001E-3</v>
          </cell>
          <cell r="C23">
            <v>6.0000000000000001E-3</v>
          </cell>
          <cell r="D23">
            <v>6.0000000000000001E-3</v>
          </cell>
          <cell r="E23">
            <v>5.0000000000000001E-3</v>
          </cell>
          <cell r="F23">
            <v>6.0000000000000001E-3</v>
          </cell>
        </row>
        <row r="24">
          <cell r="B24">
            <v>6.0000000000000001E-3</v>
          </cell>
          <cell r="C24">
            <v>7.0000000000000001E-3</v>
          </cell>
          <cell r="D24">
            <v>6.0000000000000001E-3</v>
          </cell>
          <cell r="E24">
            <v>6.0000000000000001E-3</v>
          </cell>
          <cell r="F24">
            <v>8.0000000000000002E-3</v>
          </cell>
        </row>
        <row r="25">
          <cell r="B25">
            <v>5.0000000000000001E-3</v>
          </cell>
          <cell r="C25">
            <v>5.0000000000000001E-3</v>
          </cell>
          <cell r="D25">
            <v>5.0000000000000001E-3</v>
          </cell>
          <cell r="E25">
            <v>4.0000000000000001E-3</v>
          </cell>
          <cell r="F25">
            <v>7.0000000000000001E-3</v>
          </cell>
        </row>
        <row r="26">
          <cell r="B26">
            <v>5.0000000000000001E-3</v>
          </cell>
          <cell r="C26">
            <v>5.0000000000000001E-3</v>
          </cell>
          <cell r="D26">
            <v>5.0000000000000001E-3</v>
          </cell>
          <cell r="E26">
            <v>4.0000000000000001E-3</v>
          </cell>
          <cell r="F26">
            <v>7.0000000000000001E-3</v>
          </cell>
        </row>
        <row r="27">
          <cell r="B27">
            <v>5.0000000000000001E-3</v>
          </cell>
          <cell r="C27">
            <v>5.0000000000000001E-3</v>
          </cell>
          <cell r="D27">
            <v>5.0000000000000001E-3</v>
          </cell>
          <cell r="E27">
            <v>5.0000000000000001E-3</v>
          </cell>
          <cell r="F27">
            <v>7.0000000000000001E-3</v>
          </cell>
        </row>
        <row r="28">
          <cell r="B28">
            <v>6.0000000000000001E-3</v>
          </cell>
          <cell r="C28">
            <v>7.0000000000000001E-3</v>
          </cell>
          <cell r="D28">
            <v>6.0000000000000001E-3</v>
          </cell>
          <cell r="E28">
            <v>6.0000000000000001E-3</v>
          </cell>
          <cell r="F28">
            <v>6.0000000000000001E-3</v>
          </cell>
        </row>
        <row r="29">
          <cell r="B29">
            <v>7.0000000000000001E-3</v>
          </cell>
          <cell r="C29">
            <v>8.9999999999999993E-3</v>
          </cell>
          <cell r="D29">
            <v>6.0000000000000001E-3</v>
          </cell>
          <cell r="E29">
            <v>6.0000000000000001E-3</v>
          </cell>
          <cell r="F29">
            <v>6.0000000000000001E-3</v>
          </cell>
        </row>
        <row r="30">
          <cell r="B30">
            <v>6.0000000000000001E-3</v>
          </cell>
          <cell r="C30">
            <v>7.0000000000000001E-3</v>
          </cell>
          <cell r="D30">
            <v>6.0000000000000001E-3</v>
          </cell>
          <cell r="E30">
            <v>5.0000000000000001E-3</v>
          </cell>
          <cell r="F30">
            <v>3.0000000000000001E-3</v>
          </cell>
        </row>
        <row r="31">
          <cell r="B31">
            <v>5.0000000000000001E-3</v>
          </cell>
          <cell r="C31">
            <v>4.0000000000000001E-3</v>
          </cell>
          <cell r="D31">
            <v>5.0000000000000001E-3</v>
          </cell>
          <cell r="E31">
            <v>5.0000000000000001E-3</v>
          </cell>
          <cell r="F31">
            <v>3.0000000000000001E-3</v>
          </cell>
        </row>
        <row r="32">
          <cell r="B32">
            <v>5.0000000000000001E-3</v>
          </cell>
          <cell r="C32">
            <v>3.0000000000000001E-3</v>
          </cell>
          <cell r="D32">
            <v>6.0000000000000001E-3</v>
          </cell>
          <cell r="E32">
            <v>5.0000000000000001E-3</v>
          </cell>
          <cell r="F32">
            <v>3.0000000000000001E-3</v>
          </cell>
        </row>
        <row r="33">
          <cell r="B33">
            <v>3.0000000000000001E-3</v>
          </cell>
          <cell r="C33">
            <v>4.0000000000000001E-3</v>
          </cell>
          <cell r="D33">
            <v>3.0000000000000001E-3</v>
          </cell>
          <cell r="E33">
            <v>3.0000000000000001E-3</v>
          </cell>
          <cell r="F33">
            <v>4.0000000000000001E-3</v>
          </cell>
        </row>
        <row r="34">
          <cell r="B34">
            <v>4.0000000000000001E-3</v>
          </cell>
          <cell r="C34">
            <v>5.0000000000000001E-3</v>
          </cell>
          <cell r="D34">
            <v>3.0000000000000001E-3</v>
          </cell>
          <cell r="E34">
            <v>3.0000000000000001E-3</v>
          </cell>
          <cell r="F34">
            <v>5.0000000000000001E-3</v>
          </cell>
        </row>
        <row r="35">
          <cell r="B35">
            <v>2E-3</v>
          </cell>
          <cell r="C35">
            <v>1E-3</v>
          </cell>
          <cell r="D35">
            <v>0</v>
          </cell>
          <cell r="E35">
            <v>3.0000000000000001E-3</v>
          </cell>
          <cell r="F35">
            <v>5.0000000000000001E-3</v>
          </cell>
        </row>
        <row r="36">
          <cell r="B36">
            <v>1E-3</v>
          </cell>
          <cell r="C36">
            <v>-3.0000000000000001E-3</v>
          </cell>
          <cell r="D36">
            <v>1E-3</v>
          </cell>
          <cell r="E36">
            <v>4.0000000000000001E-3</v>
          </cell>
          <cell r="F36">
            <v>4.0000000000000001E-3</v>
          </cell>
        </row>
        <row r="37">
          <cell r="B37">
            <v>4.0000000000000001E-3</v>
          </cell>
          <cell r="C37">
            <v>3.0000000000000001E-3</v>
          </cell>
          <cell r="D37">
            <v>4.0000000000000001E-3</v>
          </cell>
          <cell r="E37">
            <v>5.0000000000000001E-3</v>
          </cell>
          <cell r="F37">
            <v>4.0000000000000001E-3</v>
          </cell>
        </row>
        <row r="38">
          <cell r="B38">
            <v>2E-3</v>
          </cell>
          <cell r="C38">
            <v>0</v>
          </cell>
          <cell r="D38">
            <v>2E-3</v>
          </cell>
          <cell r="E38">
            <v>3.0000000000000001E-3</v>
          </cell>
          <cell r="F38">
            <v>3.0000000000000001E-3</v>
          </cell>
        </row>
        <row r="39">
          <cell r="B39">
            <v>1E-3</v>
          </cell>
          <cell r="C39">
            <v>1E-3</v>
          </cell>
          <cell r="D39">
            <v>1E-3</v>
          </cell>
          <cell r="E39">
            <v>2E-3</v>
          </cell>
          <cell r="F39">
            <v>3.0000000000000001E-3</v>
          </cell>
        </row>
        <row r="40">
          <cell r="B40">
            <v>1E-3</v>
          </cell>
          <cell r="C40">
            <v>0</v>
          </cell>
          <cell r="D40">
            <v>1E-3</v>
          </cell>
          <cell r="E40">
            <v>1E-3</v>
          </cell>
          <cell r="F40">
            <v>4.0000000000000001E-3</v>
          </cell>
        </row>
        <row r="41">
          <cell r="B41">
            <v>0</v>
          </cell>
          <cell r="C41">
            <v>-3.0000000000000001E-3</v>
          </cell>
          <cell r="D41">
            <v>0</v>
          </cell>
          <cell r="E41">
            <v>1E-3</v>
          </cell>
          <cell r="F41">
            <v>3.0000000000000001E-3</v>
          </cell>
        </row>
        <row r="42">
          <cell r="B42">
            <v>-1E-3</v>
          </cell>
          <cell r="C42">
            <v>-5.0000000000000001E-3</v>
          </cell>
          <cell r="D42">
            <v>0</v>
          </cell>
          <cell r="E42">
            <v>0</v>
          </cell>
          <cell r="F42">
            <v>2E-3</v>
          </cell>
        </row>
        <row r="43">
          <cell r="B43">
            <v>0</v>
          </cell>
          <cell r="C43">
            <v>-2E-3</v>
          </cell>
          <cell r="D43">
            <v>0</v>
          </cell>
          <cell r="E43">
            <v>1E-3</v>
          </cell>
          <cell r="F43">
            <v>1E-3</v>
          </cell>
        </row>
        <row r="44">
          <cell r="B44">
            <v>0</v>
          </cell>
          <cell r="C44">
            <v>-2E-3</v>
          </cell>
          <cell r="D44">
            <v>0</v>
          </cell>
          <cell r="E44">
            <v>1E-3</v>
          </cell>
          <cell r="F44">
            <v>1E-3</v>
          </cell>
        </row>
        <row r="45">
          <cell r="B45">
            <v>0</v>
          </cell>
          <cell r="C45">
            <v>0</v>
          </cell>
          <cell r="D45">
            <v>-1E-3</v>
          </cell>
          <cell r="E45">
            <v>0</v>
          </cell>
          <cell r="F45">
            <v>-2E-3</v>
          </cell>
        </row>
        <row r="46">
          <cell r="B46">
            <v>-1E-3</v>
          </cell>
          <cell r="C46">
            <v>1E-3</v>
          </cell>
          <cell r="D46">
            <v>-2E-3</v>
          </cell>
          <cell r="E46">
            <v>-1E-3</v>
          </cell>
          <cell r="F46">
            <v>-2E-3</v>
          </cell>
        </row>
        <row r="47">
          <cell r="B47">
            <v>-1E-3</v>
          </cell>
          <cell r="C47">
            <v>1E-3</v>
          </cell>
          <cell r="D47">
            <v>-1E-3</v>
          </cell>
          <cell r="E47">
            <v>-1E-3</v>
          </cell>
          <cell r="F47">
            <v>-3.0000000000000001E-3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1E-3</v>
          </cell>
        </row>
        <row r="49">
          <cell r="B49">
            <v>1E-3</v>
          </cell>
          <cell r="C49">
            <v>0</v>
          </cell>
          <cell r="D49">
            <v>1E-3</v>
          </cell>
          <cell r="E49">
            <v>1E-3</v>
          </cell>
          <cell r="F49">
            <v>3.0000000000000001E-3</v>
          </cell>
        </row>
        <row r="50">
          <cell r="B50">
            <v>1E-3</v>
          </cell>
          <cell r="C50">
            <v>1E-3</v>
          </cell>
          <cell r="D50">
            <v>-1E-3</v>
          </cell>
          <cell r="E50">
            <v>1E-3</v>
          </cell>
          <cell r="F50">
            <v>2E-3</v>
          </cell>
        </row>
        <row r="51">
          <cell r="B51">
            <v>0</v>
          </cell>
          <cell r="C51">
            <v>-2E-3</v>
          </cell>
          <cell r="D51">
            <v>1E-3</v>
          </cell>
          <cell r="E51">
            <v>1E-3</v>
          </cell>
          <cell r="F51">
            <v>1E-3</v>
          </cell>
        </row>
        <row r="52">
          <cell r="B52">
            <v>1E-3</v>
          </cell>
          <cell r="C52">
            <v>-1E-3</v>
          </cell>
          <cell r="D52">
            <v>1E-3</v>
          </cell>
          <cell r="E52">
            <v>1E-3</v>
          </cell>
          <cell r="F52">
            <v>1E-3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ctor Nunes Toscano" refreshedDate="42559.404641666668" createdVersion="5" refreshedVersion="5" minRefreshableVersion="3" recordCount="1782">
  <cacheSource type="external" connectionId="1"/>
  <cacheFields count="4">
    <cacheField name="Variável" numFmtId="0">
      <sharedItems count="9">
        <s v="Custo médio m² - moeda corrente (Reais)"/>
        <s v="Custo médio m² - componente material - moeda corrente (Reais)"/>
        <s v="Custo médio m² - componente mão-de-obra - moeda corrente (Reais)"/>
        <s v="Custo médio m² - número índice (Número índice)"/>
        <s v="Custo médio m² - componente material - número índice (Número índice)"/>
        <s v="Custo médio m² - componente mão-de-obra - número índice (Número índice)"/>
        <s v="Custo médio m² - variação percentual no mês (Percentual)"/>
        <s v="Custo médio m² - variação percentual no ano (Percentual)"/>
        <s v="Custo médio m² - variação percentual em doze meses (Percentual)"/>
      </sharedItems>
    </cacheField>
    <cacheField name="Regioal" numFmtId="0">
      <sharedItems count="33">
        <s v="Brasil"/>
        <s v="Norte"/>
        <s v="Rondônia"/>
        <s v="Acre"/>
        <s v="Amazonas"/>
        <s v="Roraima"/>
        <s v="Pará"/>
        <s v="Amapá"/>
        <s v="Tocantins"/>
        <s v="Nordeste"/>
        <s v="Maranhão"/>
        <s v="Piauí"/>
        <s v="Ceará"/>
        <s v="Rio Grande do Norte"/>
        <s v="Paraíba"/>
        <s v="Pernambuco"/>
        <s v="Alagoas"/>
        <s v="Sergipe"/>
        <s v="Bahia"/>
        <s v="Sudeste"/>
        <s v="Minas Gerais"/>
        <s v="Espírito Santo"/>
        <s v="Rio de Janeiro"/>
        <s v="São Paulo"/>
        <s v="Sul"/>
        <s v="Paraná"/>
        <s v="Santa Catarina"/>
        <s v="Rio Grande do Sul"/>
        <s v="Centro-Oeste"/>
        <s v="Mato Grosso do Sul"/>
        <s v="Mato Grosso"/>
        <s v="Goiás"/>
        <s v="Distrito Federal"/>
      </sharedItems>
    </cacheField>
    <cacheField name="Mês" numFmtId="0">
      <sharedItems containsSemiMixedTypes="0" containsNonDate="0" containsDate="1" containsString="0" minDate="2015-12-01T00:00:00" maxDate="2016-06-02T00:00:00" count="7">
        <d v="2016-01-01T00:00:00"/>
        <d v="2016-02-01T00:00:00"/>
        <d v="2016-03-01T00:00:00"/>
        <d v="2016-04-01T00:00:00"/>
        <d v="2016-05-01T00:00:00"/>
        <d v="2016-06-01T00:00:00"/>
        <d v="2015-12-01T00:00:00" u="1"/>
      </sharedItems>
    </cacheField>
    <cacheField name="Valores2" numFmtId="0">
      <sharedItems containsSemiMixedTypes="0" containsString="0" containsNumber="1" minValue="-0.55000000000000004" maxValue="1149.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2">
  <r>
    <x v="0"/>
    <x v="0"/>
    <x v="0"/>
    <n v="968.7"/>
  </r>
  <r>
    <x v="0"/>
    <x v="0"/>
    <x v="1"/>
    <n v="976.82"/>
  </r>
  <r>
    <x v="0"/>
    <x v="0"/>
    <x v="2"/>
    <n v="984.81"/>
  </r>
  <r>
    <x v="0"/>
    <x v="0"/>
    <x v="3"/>
    <n v="989.37"/>
  </r>
  <r>
    <x v="0"/>
    <x v="0"/>
    <x v="4"/>
    <n v="997.6"/>
  </r>
  <r>
    <x v="0"/>
    <x v="0"/>
    <x v="5"/>
    <n v="1007.75"/>
  </r>
  <r>
    <x v="0"/>
    <x v="1"/>
    <x v="0"/>
    <n v="1000.59"/>
  </r>
  <r>
    <x v="0"/>
    <x v="1"/>
    <x v="1"/>
    <n v="1006.32"/>
  </r>
  <r>
    <x v="0"/>
    <x v="1"/>
    <x v="2"/>
    <n v="1009.38"/>
  </r>
  <r>
    <x v="0"/>
    <x v="1"/>
    <x v="3"/>
    <n v="1010.81"/>
  </r>
  <r>
    <x v="0"/>
    <x v="1"/>
    <x v="4"/>
    <n v="1013.78"/>
  </r>
  <r>
    <x v="0"/>
    <x v="1"/>
    <x v="5"/>
    <n v="1017.08"/>
  </r>
  <r>
    <x v="0"/>
    <x v="2"/>
    <x v="0"/>
    <n v="1033.8699999999999"/>
  </r>
  <r>
    <x v="0"/>
    <x v="2"/>
    <x v="1"/>
    <n v="1037.95"/>
  </r>
  <r>
    <x v="0"/>
    <x v="2"/>
    <x v="2"/>
    <n v="1042.57"/>
  </r>
  <r>
    <x v="0"/>
    <x v="2"/>
    <x v="3"/>
    <n v="1044"/>
  </r>
  <r>
    <x v="0"/>
    <x v="2"/>
    <x v="4"/>
    <n v="1072.8399999999999"/>
  </r>
  <r>
    <x v="0"/>
    <x v="2"/>
    <x v="5"/>
    <n v="1073.77"/>
  </r>
  <r>
    <x v="0"/>
    <x v="3"/>
    <x v="0"/>
    <n v="1071.92"/>
  </r>
  <r>
    <x v="0"/>
    <x v="3"/>
    <x v="1"/>
    <n v="1074.45"/>
  </r>
  <r>
    <x v="0"/>
    <x v="3"/>
    <x v="2"/>
    <n v="1076.82"/>
  </r>
  <r>
    <x v="0"/>
    <x v="3"/>
    <x v="3"/>
    <n v="1082.33"/>
  </r>
  <r>
    <x v="0"/>
    <x v="3"/>
    <x v="4"/>
    <n v="1081.7"/>
  </r>
  <r>
    <x v="0"/>
    <x v="3"/>
    <x v="5"/>
    <n v="1119.8800000000001"/>
  </r>
  <r>
    <x v="0"/>
    <x v="4"/>
    <x v="0"/>
    <n v="993.49"/>
  </r>
  <r>
    <x v="0"/>
    <x v="4"/>
    <x v="1"/>
    <n v="998.13"/>
  </r>
  <r>
    <x v="0"/>
    <x v="4"/>
    <x v="2"/>
    <n v="997.15"/>
  </r>
  <r>
    <x v="0"/>
    <x v="4"/>
    <x v="3"/>
    <n v="994.32"/>
  </r>
  <r>
    <x v="0"/>
    <x v="4"/>
    <x v="4"/>
    <n v="990.28"/>
  </r>
  <r>
    <x v="0"/>
    <x v="4"/>
    <x v="5"/>
    <n v="992.76"/>
  </r>
  <r>
    <x v="0"/>
    <x v="5"/>
    <x v="0"/>
    <n v="1028.0999999999999"/>
  </r>
  <r>
    <x v="0"/>
    <x v="5"/>
    <x v="1"/>
    <n v="1033.19"/>
  </r>
  <r>
    <x v="0"/>
    <x v="5"/>
    <x v="2"/>
    <n v="1037"/>
  </r>
  <r>
    <x v="0"/>
    <x v="5"/>
    <x v="3"/>
    <n v="1037.24"/>
  </r>
  <r>
    <x v="0"/>
    <x v="5"/>
    <x v="4"/>
    <n v="1037.96"/>
  </r>
  <r>
    <x v="0"/>
    <x v="5"/>
    <x v="5"/>
    <n v="1036.8800000000001"/>
  </r>
  <r>
    <x v="0"/>
    <x v="6"/>
    <x v="0"/>
    <n v="980.78"/>
  </r>
  <r>
    <x v="0"/>
    <x v="6"/>
    <x v="1"/>
    <n v="988.81"/>
  </r>
  <r>
    <x v="0"/>
    <x v="6"/>
    <x v="2"/>
    <n v="994.11"/>
  </r>
  <r>
    <x v="0"/>
    <x v="6"/>
    <x v="3"/>
    <n v="997.09"/>
  </r>
  <r>
    <x v="0"/>
    <x v="6"/>
    <x v="4"/>
    <n v="1001.17"/>
  </r>
  <r>
    <x v="0"/>
    <x v="6"/>
    <x v="5"/>
    <n v="1002.24"/>
  </r>
  <r>
    <x v="0"/>
    <x v="7"/>
    <x v="0"/>
    <n v="992.52"/>
  </r>
  <r>
    <x v="0"/>
    <x v="7"/>
    <x v="1"/>
    <n v="996.65"/>
  </r>
  <r>
    <x v="0"/>
    <x v="7"/>
    <x v="2"/>
    <n v="1001.86"/>
  </r>
  <r>
    <x v="0"/>
    <x v="7"/>
    <x v="3"/>
    <n v="1001.76"/>
  </r>
  <r>
    <x v="0"/>
    <x v="7"/>
    <x v="4"/>
    <n v="1003.86"/>
  </r>
  <r>
    <x v="0"/>
    <x v="7"/>
    <x v="5"/>
    <n v="1000.77"/>
  </r>
  <r>
    <x v="0"/>
    <x v="8"/>
    <x v="0"/>
    <n v="1032.9100000000001"/>
  </r>
  <r>
    <x v="0"/>
    <x v="8"/>
    <x v="1"/>
    <n v="1035.2"/>
  </r>
  <r>
    <x v="0"/>
    <x v="8"/>
    <x v="2"/>
    <n v="1034.8"/>
  </r>
  <r>
    <x v="0"/>
    <x v="8"/>
    <x v="3"/>
    <n v="1039.27"/>
  </r>
  <r>
    <x v="0"/>
    <x v="8"/>
    <x v="4"/>
    <n v="1039.26"/>
  </r>
  <r>
    <x v="0"/>
    <x v="8"/>
    <x v="5"/>
    <n v="1037.03"/>
  </r>
  <r>
    <x v="0"/>
    <x v="9"/>
    <x v="0"/>
    <n v="899.55"/>
  </r>
  <r>
    <x v="0"/>
    <x v="9"/>
    <x v="1"/>
    <n v="911.11"/>
  </r>
  <r>
    <x v="0"/>
    <x v="9"/>
    <x v="2"/>
    <n v="912.41"/>
  </r>
  <r>
    <x v="0"/>
    <x v="9"/>
    <x v="3"/>
    <n v="924.25"/>
  </r>
  <r>
    <x v="0"/>
    <x v="9"/>
    <x v="4"/>
    <n v="926.82"/>
  </r>
  <r>
    <x v="0"/>
    <x v="9"/>
    <x v="5"/>
    <n v="934.45"/>
  </r>
  <r>
    <x v="0"/>
    <x v="10"/>
    <x v="0"/>
    <n v="915.68"/>
  </r>
  <r>
    <x v="0"/>
    <x v="10"/>
    <x v="1"/>
    <n v="923.11"/>
  </r>
  <r>
    <x v="0"/>
    <x v="10"/>
    <x v="2"/>
    <n v="943.15"/>
  </r>
  <r>
    <x v="0"/>
    <x v="10"/>
    <x v="3"/>
    <n v="939.84"/>
  </r>
  <r>
    <x v="0"/>
    <x v="10"/>
    <x v="4"/>
    <n v="942.98"/>
  </r>
  <r>
    <x v="0"/>
    <x v="10"/>
    <x v="5"/>
    <n v="945.48"/>
  </r>
  <r>
    <x v="0"/>
    <x v="11"/>
    <x v="0"/>
    <n v="946.81"/>
  </r>
  <r>
    <x v="0"/>
    <x v="11"/>
    <x v="1"/>
    <n v="952.54"/>
  </r>
  <r>
    <x v="0"/>
    <x v="11"/>
    <x v="2"/>
    <n v="956.2"/>
  </r>
  <r>
    <x v="0"/>
    <x v="11"/>
    <x v="3"/>
    <n v="956.01"/>
  </r>
  <r>
    <x v="0"/>
    <x v="11"/>
    <x v="4"/>
    <n v="960.09"/>
  </r>
  <r>
    <x v="0"/>
    <x v="11"/>
    <x v="5"/>
    <n v="957.68"/>
  </r>
  <r>
    <x v="0"/>
    <x v="12"/>
    <x v="0"/>
    <n v="906.56"/>
  </r>
  <r>
    <x v="0"/>
    <x v="12"/>
    <x v="1"/>
    <n v="911.56"/>
  </r>
  <r>
    <x v="0"/>
    <x v="12"/>
    <x v="2"/>
    <n v="909.85"/>
  </r>
  <r>
    <x v="0"/>
    <x v="12"/>
    <x v="3"/>
    <n v="914.81"/>
  </r>
  <r>
    <x v="0"/>
    <x v="12"/>
    <x v="4"/>
    <n v="917.52"/>
  </r>
  <r>
    <x v="0"/>
    <x v="12"/>
    <x v="5"/>
    <n v="949.67"/>
  </r>
  <r>
    <x v="0"/>
    <x v="13"/>
    <x v="0"/>
    <n v="875.48"/>
  </r>
  <r>
    <x v="0"/>
    <x v="13"/>
    <x v="1"/>
    <n v="877.56"/>
  </r>
  <r>
    <x v="0"/>
    <x v="13"/>
    <x v="2"/>
    <n v="879.9"/>
  </r>
  <r>
    <x v="0"/>
    <x v="13"/>
    <x v="3"/>
    <n v="876.36"/>
  </r>
  <r>
    <x v="0"/>
    <x v="13"/>
    <x v="4"/>
    <n v="876.36"/>
  </r>
  <r>
    <x v="0"/>
    <x v="13"/>
    <x v="5"/>
    <n v="874.97"/>
  </r>
  <r>
    <x v="0"/>
    <x v="14"/>
    <x v="0"/>
    <n v="933.49"/>
  </r>
  <r>
    <x v="0"/>
    <x v="14"/>
    <x v="1"/>
    <n v="939.66"/>
  </r>
  <r>
    <x v="0"/>
    <x v="14"/>
    <x v="2"/>
    <n v="938.82"/>
  </r>
  <r>
    <x v="0"/>
    <x v="14"/>
    <x v="3"/>
    <n v="969.5"/>
  </r>
  <r>
    <x v="0"/>
    <x v="14"/>
    <x v="4"/>
    <n v="967.1"/>
  </r>
  <r>
    <x v="0"/>
    <x v="14"/>
    <x v="5"/>
    <n v="971.6"/>
  </r>
  <r>
    <x v="0"/>
    <x v="15"/>
    <x v="0"/>
    <n v="862.94"/>
  </r>
  <r>
    <x v="0"/>
    <x v="15"/>
    <x v="1"/>
    <n v="905.32"/>
  </r>
  <r>
    <x v="0"/>
    <x v="15"/>
    <x v="2"/>
    <n v="904.15"/>
  </r>
  <r>
    <x v="0"/>
    <x v="15"/>
    <x v="3"/>
    <n v="905.66"/>
  </r>
  <r>
    <x v="0"/>
    <x v="15"/>
    <x v="4"/>
    <n v="909.39"/>
  </r>
  <r>
    <x v="0"/>
    <x v="15"/>
    <x v="5"/>
    <n v="908.83"/>
  </r>
  <r>
    <x v="0"/>
    <x v="16"/>
    <x v="0"/>
    <n v="893.47"/>
  </r>
  <r>
    <x v="0"/>
    <x v="16"/>
    <x v="1"/>
    <n v="898.34"/>
  </r>
  <r>
    <x v="0"/>
    <x v="16"/>
    <x v="2"/>
    <n v="901.15"/>
  </r>
  <r>
    <x v="0"/>
    <x v="16"/>
    <x v="3"/>
    <n v="906.13"/>
  </r>
  <r>
    <x v="0"/>
    <x v="16"/>
    <x v="4"/>
    <n v="906.11"/>
  </r>
  <r>
    <x v="0"/>
    <x v="16"/>
    <x v="5"/>
    <n v="939.92"/>
  </r>
  <r>
    <x v="0"/>
    <x v="17"/>
    <x v="0"/>
    <n v="875.09"/>
  </r>
  <r>
    <x v="0"/>
    <x v="17"/>
    <x v="1"/>
    <n v="875.75"/>
  </r>
  <r>
    <x v="0"/>
    <x v="17"/>
    <x v="2"/>
    <n v="875.77"/>
  </r>
  <r>
    <x v="0"/>
    <x v="17"/>
    <x v="3"/>
    <n v="903.15"/>
  </r>
  <r>
    <x v="0"/>
    <x v="17"/>
    <x v="4"/>
    <n v="901.05"/>
  </r>
  <r>
    <x v="0"/>
    <x v="17"/>
    <x v="5"/>
    <n v="904.17"/>
  </r>
  <r>
    <x v="0"/>
    <x v="18"/>
    <x v="0"/>
    <n v="901.15"/>
  </r>
  <r>
    <x v="0"/>
    <x v="18"/>
    <x v="1"/>
    <n v="906.17"/>
  </r>
  <r>
    <x v="0"/>
    <x v="18"/>
    <x v="2"/>
    <n v="901.19"/>
  </r>
  <r>
    <x v="0"/>
    <x v="18"/>
    <x v="3"/>
    <n v="931.25"/>
  </r>
  <r>
    <x v="0"/>
    <x v="18"/>
    <x v="4"/>
    <n v="935.13"/>
  </r>
  <r>
    <x v="0"/>
    <x v="18"/>
    <x v="5"/>
    <n v="935.83"/>
  </r>
  <r>
    <x v="0"/>
    <x v="19"/>
    <x v="0"/>
    <n v="1004.39"/>
  </r>
  <r>
    <x v="0"/>
    <x v="19"/>
    <x v="1"/>
    <n v="1010.58"/>
  </r>
  <r>
    <x v="0"/>
    <x v="19"/>
    <x v="2"/>
    <n v="1026.97"/>
  </r>
  <r>
    <x v="0"/>
    <x v="19"/>
    <x v="3"/>
    <n v="1026.93"/>
  </r>
  <r>
    <x v="0"/>
    <x v="19"/>
    <x v="4"/>
    <n v="1044.07"/>
  </r>
  <r>
    <x v="0"/>
    <x v="19"/>
    <x v="5"/>
    <n v="1060.18"/>
  </r>
  <r>
    <x v="0"/>
    <x v="20"/>
    <x v="0"/>
    <n v="894.09"/>
  </r>
  <r>
    <x v="0"/>
    <x v="20"/>
    <x v="1"/>
    <n v="900.82"/>
  </r>
  <r>
    <x v="0"/>
    <x v="20"/>
    <x v="2"/>
    <n v="949.27"/>
  </r>
  <r>
    <x v="0"/>
    <x v="20"/>
    <x v="3"/>
    <n v="951.79"/>
  </r>
  <r>
    <x v="0"/>
    <x v="20"/>
    <x v="4"/>
    <n v="952.84"/>
  </r>
  <r>
    <x v="0"/>
    <x v="20"/>
    <x v="5"/>
    <n v="955.79"/>
  </r>
  <r>
    <x v="0"/>
    <x v="21"/>
    <x v="0"/>
    <n v="885.38"/>
  </r>
  <r>
    <x v="0"/>
    <x v="21"/>
    <x v="1"/>
    <n v="891.07"/>
  </r>
  <r>
    <x v="0"/>
    <x v="21"/>
    <x v="2"/>
    <n v="896.17"/>
  </r>
  <r>
    <x v="0"/>
    <x v="21"/>
    <x v="3"/>
    <n v="899.04"/>
  </r>
  <r>
    <x v="0"/>
    <x v="21"/>
    <x v="4"/>
    <n v="899.45"/>
  </r>
  <r>
    <x v="0"/>
    <x v="21"/>
    <x v="5"/>
    <n v="897.41"/>
  </r>
  <r>
    <x v="0"/>
    <x v="22"/>
    <x v="0"/>
    <n v="1083.26"/>
  </r>
  <r>
    <x v="0"/>
    <x v="22"/>
    <x v="1"/>
    <n v="1087.72"/>
  </r>
  <r>
    <x v="0"/>
    <x v="22"/>
    <x v="2"/>
    <n v="1091.19"/>
  </r>
  <r>
    <x v="0"/>
    <x v="22"/>
    <x v="3"/>
    <n v="1091.3900000000001"/>
  </r>
  <r>
    <x v="0"/>
    <x v="22"/>
    <x v="4"/>
    <n v="1092.43"/>
  </r>
  <r>
    <x v="0"/>
    <x v="22"/>
    <x v="5"/>
    <n v="1149.31"/>
  </r>
  <r>
    <x v="0"/>
    <x v="23"/>
    <x v="0"/>
    <n v="1048.69"/>
  </r>
  <r>
    <x v="0"/>
    <x v="23"/>
    <x v="1"/>
    <n v="1055.28"/>
  </r>
  <r>
    <x v="0"/>
    <x v="23"/>
    <x v="2"/>
    <n v="1058.5"/>
  </r>
  <r>
    <x v="0"/>
    <x v="23"/>
    <x v="3"/>
    <n v="1056.5999999999999"/>
  </r>
  <r>
    <x v="0"/>
    <x v="23"/>
    <x v="4"/>
    <n v="1091.0999999999999"/>
  </r>
  <r>
    <x v="0"/>
    <x v="23"/>
    <x v="5"/>
    <n v="1100.3699999999999"/>
  </r>
  <r>
    <x v="0"/>
    <x v="24"/>
    <x v="0"/>
    <n v="1001.65"/>
  </r>
  <r>
    <x v="0"/>
    <x v="24"/>
    <x v="1"/>
    <n v="1011.28"/>
  </r>
  <r>
    <x v="0"/>
    <x v="24"/>
    <x v="2"/>
    <n v="1018.2"/>
  </r>
  <r>
    <x v="0"/>
    <x v="24"/>
    <x v="3"/>
    <n v="1020.59"/>
  </r>
  <r>
    <x v="0"/>
    <x v="24"/>
    <x v="4"/>
    <n v="1021.76"/>
  </r>
  <r>
    <x v="0"/>
    <x v="24"/>
    <x v="5"/>
    <n v="1032.05"/>
  </r>
  <r>
    <x v="0"/>
    <x v="25"/>
    <x v="0"/>
    <n v="999.97"/>
  </r>
  <r>
    <x v="0"/>
    <x v="25"/>
    <x v="1"/>
    <n v="1003.95"/>
  </r>
  <r>
    <x v="0"/>
    <x v="25"/>
    <x v="2"/>
    <n v="1012.58"/>
  </r>
  <r>
    <x v="0"/>
    <x v="25"/>
    <x v="3"/>
    <n v="1014.62"/>
  </r>
  <r>
    <x v="0"/>
    <x v="25"/>
    <x v="4"/>
    <n v="1012.91"/>
  </r>
  <r>
    <x v="0"/>
    <x v="25"/>
    <x v="5"/>
    <n v="1011.61"/>
  </r>
  <r>
    <x v="0"/>
    <x v="26"/>
    <x v="0"/>
    <n v="1055.68"/>
  </r>
  <r>
    <x v="0"/>
    <x v="26"/>
    <x v="1"/>
    <n v="1062.75"/>
  </r>
  <r>
    <x v="0"/>
    <x v="26"/>
    <x v="2"/>
    <n v="1067.0999999999999"/>
  </r>
  <r>
    <x v="0"/>
    <x v="26"/>
    <x v="3"/>
    <n v="1070.1199999999999"/>
  </r>
  <r>
    <x v="0"/>
    <x v="26"/>
    <x v="4"/>
    <n v="1073.8800000000001"/>
  </r>
  <r>
    <x v="0"/>
    <x v="26"/>
    <x v="5"/>
    <n v="1108.32"/>
  </r>
  <r>
    <x v="0"/>
    <x v="27"/>
    <x v="0"/>
    <n v="952.41"/>
  </r>
  <r>
    <x v="0"/>
    <x v="27"/>
    <x v="1"/>
    <n v="974.01"/>
  </r>
  <r>
    <x v="0"/>
    <x v="27"/>
    <x v="2"/>
    <n v="980.54"/>
  </r>
  <r>
    <x v="0"/>
    <x v="27"/>
    <x v="3"/>
    <n v="982.91"/>
  </r>
  <r>
    <x v="0"/>
    <x v="27"/>
    <x v="4"/>
    <n v="986.39"/>
  </r>
  <r>
    <x v="0"/>
    <x v="27"/>
    <x v="5"/>
    <n v="992.84"/>
  </r>
  <r>
    <x v="0"/>
    <x v="28"/>
    <x v="0"/>
    <n v="981.5"/>
  </r>
  <r>
    <x v="0"/>
    <x v="28"/>
    <x v="1"/>
    <n v="986.11"/>
  </r>
  <r>
    <x v="0"/>
    <x v="28"/>
    <x v="2"/>
    <n v="988.63"/>
  </r>
  <r>
    <x v="0"/>
    <x v="28"/>
    <x v="3"/>
    <n v="993.31"/>
  </r>
  <r>
    <x v="0"/>
    <x v="28"/>
    <x v="4"/>
    <n v="998.86"/>
  </r>
  <r>
    <x v="0"/>
    <x v="28"/>
    <x v="5"/>
    <n v="999.76"/>
  </r>
  <r>
    <x v="0"/>
    <x v="29"/>
    <x v="0"/>
    <n v="962.22"/>
  </r>
  <r>
    <x v="0"/>
    <x v="29"/>
    <x v="1"/>
    <n v="968.28"/>
  </r>
  <r>
    <x v="0"/>
    <x v="29"/>
    <x v="2"/>
    <n v="974.23"/>
  </r>
  <r>
    <x v="0"/>
    <x v="29"/>
    <x v="3"/>
    <n v="981.24"/>
  </r>
  <r>
    <x v="0"/>
    <x v="29"/>
    <x v="4"/>
    <n v="1016.26"/>
  </r>
  <r>
    <x v="0"/>
    <x v="29"/>
    <x v="5"/>
    <n v="1018.45"/>
  </r>
  <r>
    <x v="0"/>
    <x v="30"/>
    <x v="0"/>
    <n v="986.36"/>
  </r>
  <r>
    <x v="0"/>
    <x v="30"/>
    <x v="1"/>
    <n v="986.02"/>
  </r>
  <r>
    <x v="0"/>
    <x v="30"/>
    <x v="2"/>
    <n v="987.86"/>
  </r>
  <r>
    <x v="0"/>
    <x v="30"/>
    <x v="3"/>
    <n v="991.45"/>
  </r>
  <r>
    <x v="0"/>
    <x v="30"/>
    <x v="4"/>
    <n v="987.35"/>
  </r>
  <r>
    <x v="0"/>
    <x v="30"/>
    <x v="5"/>
    <n v="986.1"/>
  </r>
  <r>
    <x v="0"/>
    <x v="31"/>
    <x v="0"/>
    <n v="962.3"/>
  </r>
  <r>
    <x v="0"/>
    <x v="31"/>
    <x v="1"/>
    <n v="967.63"/>
  </r>
  <r>
    <x v="0"/>
    <x v="31"/>
    <x v="2"/>
    <n v="969.55"/>
  </r>
  <r>
    <x v="0"/>
    <x v="31"/>
    <x v="3"/>
    <n v="974.76"/>
  </r>
  <r>
    <x v="0"/>
    <x v="31"/>
    <x v="4"/>
    <n v="978.54"/>
  </r>
  <r>
    <x v="0"/>
    <x v="31"/>
    <x v="5"/>
    <n v="981.92"/>
  </r>
  <r>
    <x v="0"/>
    <x v="32"/>
    <x v="0"/>
    <n v="1015.07"/>
  </r>
  <r>
    <x v="0"/>
    <x v="32"/>
    <x v="1"/>
    <n v="1024.32"/>
  </r>
  <r>
    <x v="0"/>
    <x v="32"/>
    <x v="2"/>
    <n v="1026.2"/>
  </r>
  <r>
    <x v="0"/>
    <x v="32"/>
    <x v="3"/>
    <n v="1030.02"/>
  </r>
  <r>
    <x v="0"/>
    <x v="32"/>
    <x v="4"/>
    <n v="1030.74"/>
  </r>
  <r>
    <x v="0"/>
    <x v="32"/>
    <x v="5"/>
    <n v="1030.1600000000001"/>
  </r>
  <r>
    <x v="1"/>
    <x v="0"/>
    <x v="0"/>
    <n v="518.13"/>
  </r>
  <r>
    <x v="1"/>
    <x v="0"/>
    <x v="1"/>
    <n v="523.53"/>
  </r>
  <r>
    <x v="1"/>
    <x v="0"/>
    <x v="2"/>
    <n v="525.38"/>
  </r>
  <r>
    <x v="1"/>
    <x v="0"/>
    <x v="3"/>
    <n v="526.78"/>
  </r>
  <r>
    <x v="1"/>
    <x v="0"/>
    <x v="4"/>
    <n v="527.67999999999995"/>
  </r>
  <r>
    <x v="1"/>
    <x v="0"/>
    <x v="5"/>
    <n v="528.54999999999995"/>
  </r>
  <r>
    <x v="1"/>
    <x v="1"/>
    <x v="0"/>
    <n v="565.83000000000004"/>
  </r>
  <r>
    <x v="1"/>
    <x v="1"/>
    <x v="1"/>
    <n v="571.63"/>
  </r>
  <r>
    <x v="1"/>
    <x v="1"/>
    <x v="2"/>
    <n v="574.67999999999995"/>
  </r>
  <r>
    <x v="1"/>
    <x v="1"/>
    <x v="3"/>
    <n v="575.38"/>
  </r>
  <r>
    <x v="1"/>
    <x v="1"/>
    <x v="4"/>
    <n v="575.74"/>
  </r>
  <r>
    <x v="1"/>
    <x v="1"/>
    <x v="5"/>
    <n v="576.24"/>
  </r>
  <r>
    <x v="1"/>
    <x v="2"/>
    <x v="0"/>
    <n v="585.20000000000005"/>
  </r>
  <r>
    <x v="1"/>
    <x v="2"/>
    <x v="1"/>
    <n v="589.28"/>
  </r>
  <r>
    <x v="1"/>
    <x v="2"/>
    <x v="2"/>
    <n v="593.9"/>
  </r>
  <r>
    <x v="1"/>
    <x v="2"/>
    <x v="3"/>
    <n v="595.33000000000004"/>
  </r>
  <r>
    <x v="1"/>
    <x v="2"/>
    <x v="4"/>
    <n v="597.54999999999995"/>
  </r>
  <r>
    <x v="1"/>
    <x v="2"/>
    <x v="5"/>
    <n v="598.51"/>
  </r>
  <r>
    <x v="1"/>
    <x v="3"/>
    <x v="0"/>
    <n v="605.41999999999996"/>
  </r>
  <r>
    <x v="1"/>
    <x v="3"/>
    <x v="1"/>
    <n v="607.95000000000005"/>
  </r>
  <r>
    <x v="1"/>
    <x v="3"/>
    <x v="2"/>
    <n v="610.32000000000005"/>
  </r>
  <r>
    <x v="1"/>
    <x v="3"/>
    <x v="3"/>
    <n v="615.83000000000004"/>
  </r>
  <r>
    <x v="1"/>
    <x v="3"/>
    <x v="4"/>
    <n v="615.07000000000005"/>
  </r>
  <r>
    <x v="1"/>
    <x v="3"/>
    <x v="5"/>
    <n v="615.34"/>
  </r>
  <r>
    <x v="1"/>
    <x v="4"/>
    <x v="0"/>
    <n v="566.49"/>
  </r>
  <r>
    <x v="1"/>
    <x v="4"/>
    <x v="1"/>
    <n v="571.19000000000005"/>
  </r>
  <r>
    <x v="1"/>
    <x v="4"/>
    <x v="2"/>
    <n v="570.15"/>
  </r>
  <r>
    <x v="1"/>
    <x v="4"/>
    <x v="3"/>
    <n v="567.32000000000005"/>
  </r>
  <r>
    <x v="1"/>
    <x v="4"/>
    <x v="4"/>
    <n v="563.19000000000005"/>
  </r>
  <r>
    <x v="1"/>
    <x v="4"/>
    <x v="5"/>
    <n v="564.39"/>
  </r>
  <r>
    <x v="1"/>
    <x v="5"/>
    <x v="0"/>
    <n v="531.33000000000004"/>
  </r>
  <r>
    <x v="1"/>
    <x v="5"/>
    <x v="1"/>
    <n v="537.69000000000005"/>
  </r>
  <r>
    <x v="1"/>
    <x v="5"/>
    <x v="2"/>
    <n v="541.5"/>
  </r>
  <r>
    <x v="1"/>
    <x v="5"/>
    <x v="3"/>
    <n v="541.74"/>
  </r>
  <r>
    <x v="1"/>
    <x v="5"/>
    <x v="4"/>
    <n v="545.41"/>
  </r>
  <r>
    <x v="1"/>
    <x v="5"/>
    <x v="5"/>
    <n v="544.34"/>
  </r>
  <r>
    <x v="1"/>
    <x v="6"/>
    <x v="0"/>
    <n v="555.52"/>
  </r>
  <r>
    <x v="1"/>
    <x v="6"/>
    <x v="1"/>
    <n v="563.54999999999995"/>
  </r>
  <r>
    <x v="1"/>
    <x v="6"/>
    <x v="2"/>
    <n v="568.85"/>
  </r>
  <r>
    <x v="1"/>
    <x v="6"/>
    <x v="3"/>
    <n v="570.42999999999995"/>
  </r>
  <r>
    <x v="1"/>
    <x v="6"/>
    <x v="4"/>
    <n v="573.05999999999995"/>
  </r>
  <r>
    <x v="1"/>
    <x v="6"/>
    <x v="5"/>
    <n v="574.12"/>
  </r>
  <r>
    <x v="1"/>
    <x v="7"/>
    <x v="0"/>
    <n v="561.77"/>
  </r>
  <r>
    <x v="1"/>
    <x v="7"/>
    <x v="1"/>
    <n v="565.91"/>
  </r>
  <r>
    <x v="1"/>
    <x v="7"/>
    <x v="2"/>
    <n v="571.12"/>
  </r>
  <r>
    <x v="1"/>
    <x v="7"/>
    <x v="3"/>
    <n v="571.02"/>
  </r>
  <r>
    <x v="1"/>
    <x v="7"/>
    <x v="4"/>
    <n v="571.77"/>
  </r>
  <r>
    <x v="1"/>
    <x v="7"/>
    <x v="5"/>
    <n v="568.66"/>
  </r>
  <r>
    <x v="1"/>
    <x v="8"/>
    <x v="0"/>
    <n v="592.96"/>
  </r>
  <r>
    <x v="1"/>
    <x v="8"/>
    <x v="1"/>
    <n v="595.25"/>
  </r>
  <r>
    <x v="1"/>
    <x v="8"/>
    <x v="2"/>
    <n v="594.85"/>
  </r>
  <r>
    <x v="1"/>
    <x v="8"/>
    <x v="3"/>
    <n v="597.72"/>
  </r>
  <r>
    <x v="1"/>
    <x v="8"/>
    <x v="4"/>
    <n v="596.19000000000005"/>
  </r>
  <r>
    <x v="1"/>
    <x v="8"/>
    <x v="5"/>
    <n v="595.38"/>
  </r>
  <r>
    <x v="1"/>
    <x v="9"/>
    <x v="0"/>
    <n v="506.91"/>
  </r>
  <r>
    <x v="1"/>
    <x v="9"/>
    <x v="1"/>
    <n v="512.59"/>
  </r>
  <r>
    <x v="1"/>
    <x v="9"/>
    <x v="2"/>
    <n v="510.02"/>
  </r>
  <r>
    <x v="1"/>
    <x v="9"/>
    <x v="3"/>
    <n v="512.26"/>
  </r>
  <r>
    <x v="1"/>
    <x v="9"/>
    <x v="4"/>
    <n v="514.79999999999995"/>
  </r>
  <r>
    <x v="1"/>
    <x v="9"/>
    <x v="5"/>
    <n v="514.75"/>
  </r>
  <r>
    <x v="1"/>
    <x v="10"/>
    <x v="0"/>
    <n v="525.27"/>
  </r>
  <r>
    <x v="1"/>
    <x v="10"/>
    <x v="1"/>
    <n v="534.11"/>
  </r>
  <r>
    <x v="1"/>
    <x v="10"/>
    <x v="2"/>
    <n v="534.65"/>
  </r>
  <r>
    <x v="1"/>
    <x v="10"/>
    <x v="3"/>
    <n v="531.34"/>
  </r>
  <r>
    <x v="1"/>
    <x v="10"/>
    <x v="4"/>
    <n v="536.54999999999995"/>
  </r>
  <r>
    <x v="1"/>
    <x v="10"/>
    <x v="5"/>
    <n v="536.99"/>
  </r>
  <r>
    <x v="1"/>
    <x v="11"/>
    <x v="0"/>
    <n v="540.22"/>
  </r>
  <r>
    <x v="1"/>
    <x v="11"/>
    <x v="1"/>
    <n v="545.5"/>
  </r>
  <r>
    <x v="1"/>
    <x v="11"/>
    <x v="2"/>
    <n v="549.16"/>
  </r>
  <r>
    <x v="1"/>
    <x v="11"/>
    <x v="3"/>
    <n v="548.97"/>
  </r>
  <r>
    <x v="1"/>
    <x v="11"/>
    <x v="4"/>
    <n v="551.69000000000005"/>
  </r>
  <r>
    <x v="1"/>
    <x v="11"/>
    <x v="5"/>
    <n v="549.28"/>
  </r>
  <r>
    <x v="1"/>
    <x v="12"/>
    <x v="0"/>
    <n v="521.29"/>
  </r>
  <r>
    <x v="1"/>
    <x v="12"/>
    <x v="1"/>
    <n v="527.72"/>
  </r>
  <r>
    <x v="1"/>
    <x v="12"/>
    <x v="2"/>
    <n v="518.80999999999995"/>
  </r>
  <r>
    <x v="1"/>
    <x v="12"/>
    <x v="3"/>
    <n v="523.77"/>
  </r>
  <r>
    <x v="1"/>
    <x v="12"/>
    <x v="4"/>
    <n v="523.82000000000005"/>
  </r>
  <r>
    <x v="1"/>
    <x v="12"/>
    <x v="5"/>
    <n v="523.71"/>
  </r>
  <r>
    <x v="1"/>
    <x v="13"/>
    <x v="0"/>
    <n v="491.04"/>
  </r>
  <r>
    <x v="1"/>
    <x v="13"/>
    <x v="1"/>
    <n v="493.12"/>
  </r>
  <r>
    <x v="1"/>
    <x v="13"/>
    <x v="2"/>
    <n v="495.46"/>
  </r>
  <r>
    <x v="1"/>
    <x v="13"/>
    <x v="3"/>
    <n v="491.92"/>
  </r>
  <r>
    <x v="1"/>
    <x v="13"/>
    <x v="4"/>
    <n v="493.7"/>
  </r>
  <r>
    <x v="1"/>
    <x v="13"/>
    <x v="5"/>
    <n v="492.31"/>
  </r>
  <r>
    <x v="1"/>
    <x v="14"/>
    <x v="0"/>
    <n v="532.37"/>
  </r>
  <r>
    <x v="1"/>
    <x v="14"/>
    <x v="1"/>
    <n v="538.54"/>
  </r>
  <r>
    <x v="1"/>
    <x v="14"/>
    <x v="2"/>
    <n v="537.70000000000005"/>
  </r>
  <r>
    <x v="1"/>
    <x v="14"/>
    <x v="3"/>
    <n v="548.29999999999995"/>
  </r>
  <r>
    <x v="1"/>
    <x v="14"/>
    <x v="4"/>
    <n v="545.80999999999995"/>
  </r>
  <r>
    <x v="1"/>
    <x v="14"/>
    <x v="5"/>
    <n v="550.30999999999995"/>
  </r>
  <r>
    <x v="1"/>
    <x v="15"/>
    <x v="0"/>
    <n v="490.98"/>
  </r>
  <r>
    <x v="1"/>
    <x v="15"/>
    <x v="1"/>
    <n v="496.57"/>
  </r>
  <r>
    <x v="1"/>
    <x v="15"/>
    <x v="2"/>
    <n v="495.4"/>
  </r>
  <r>
    <x v="1"/>
    <x v="15"/>
    <x v="3"/>
    <n v="496.91"/>
  </r>
  <r>
    <x v="1"/>
    <x v="15"/>
    <x v="4"/>
    <n v="500.15"/>
  </r>
  <r>
    <x v="1"/>
    <x v="15"/>
    <x v="5"/>
    <n v="499.58"/>
  </r>
  <r>
    <x v="1"/>
    <x v="16"/>
    <x v="0"/>
    <n v="501.95"/>
  </r>
  <r>
    <x v="1"/>
    <x v="16"/>
    <x v="1"/>
    <n v="506.82"/>
  </r>
  <r>
    <x v="1"/>
    <x v="16"/>
    <x v="2"/>
    <n v="509.63"/>
  </r>
  <r>
    <x v="1"/>
    <x v="16"/>
    <x v="3"/>
    <n v="514.61"/>
  </r>
  <r>
    <x v="1"/>
    <x v="16"/>
    <x v="4"/>
    <n v="515.92999999999995"/>
  </r>
  <r>
    <x v="1"/>
    <x v="16"/>
    <x v="5"/>
    <n v="516.55999999999995"/>
  </r>
  <r>
    <x v="1"/>
    <x v="17"/>
    <x v="0"/>
    <n v="495.25"/>
  </r>
  <r>
    <x v="1"/>
    <x v="17"/>
    <x v="1"/>
    <n v="495.91"/>
  </r>
  <r>
    <x v="1"/>
    <x v="17"/>
    <x v="2"/>
    <n v="495.93"/>
  </r>
  <r>
    <x v="1"/>
    <x v="17"/>
    <x v="3"/>
    <n v="496.3"/>
  </r>
  <r>
    <x v="1"/>
    <x v="17"/>
    <x v="4"/>
    <n v="495.3"/>
  </r>
  <r>
    <x v="1"/>
    <x v="17"/>
    <x v="5"/>
    <n v="498.44"/>
  </r>
  <r>
    <x v="1"/>
    <x v="18"/>
    <x v="0"/>
    <n v="491.8"/>
  </r>
  <r>
    <x v="1"/>
    <x v="18"/>
    <x v="1"/>
    <n v="496.82"/>
  </r>
  <r>
    <x v="1"/>
    <x v="18"/>
    <x v="2"/>
    <n v="491.84"/>
  </r>
  <r>
    <x v="1"/>
    <x v="18"/>
    <x v="3"/>
    <n v="494.85"/>
  </r>
  <r>
    <x v="1"/>
    <x v="18"/>
    <x v="4"/>
    <n v="498.99"/>
  </r>
  <r>
    <x v="1"/>
    <x v="18"/>
    <x v="5"/>
    <n v="498.16"/>
  </r>
  <r>
    <x v="1"/>
    <x v="19"/>
    <x v="0"/>
    <n v="510.92"/>
  </r>
  <r>
    <x v="1"/>
    <x v="19"/>
    <x v="1"/>
    <n v="516.72"/>
  </r>
  <r>
    <x v="1"/>
    <x v="19"/>
    <x v="2"/>
    <n v="520.63"/>
  </r>
  <r>
    <x v="1"/>
    <x v="19"/>
    <x v="3"/>
    <n v="520.53"/>
  </r>
  <r>
    <x v="1"/>
    <x v="19"/>
    <x v="4"/>
    <n v="519.28"/>
  </r>
  <r>
    <x v="1"/>
    <x v="19"/>
    <x v="5"/>
    <n v="521.13"/>
  </r>
  <r>
    <x v="1"/>
    <x v="20"/>
    <x v="0"/>
    <n v="491.1"/>
  </r>
  <r>
    <x v="1"/>
    <x v="20"/>
    <x v="1"/>
    <n v="496.5"/>
  </r>
  <r>
    <x v="1"/>
    <x v="20"/>
    <x v="2"/>
    <n v="502.39"/>
  </r>
  <r>
    <x v="1"/>
    <x v="20"/>
    <x v="3"/>
    <n v="504.75"/>
  </r>
  <r>
    <x v="1"/>
    <x v="20"/>
    <x v="4"/>
    <n v="505.35"/>
  </r>
  <r>
    <x v="1"/>
    <x v="20"/>
    <x v="5"/>
    <n v="508.3"/>
  </r>
  <r>
    <x v="1"/>
    <x v="21"/>
    <x v="0"/>
    <n v="473.22"/>
  </r>
  <r>
    <x v="1"/>
    <x v="21"/>
    <x v="1"/>
    <n v="478.4"/>
  </r>
  <r>
    <x v="1"/>
    <x v="21"/>
    <x v="2"/>
    <n v="478.44"/>
  </r>
  <r>
    <x v="1"/>
    <x v="21"/>
    <x v="3"/>
    <n v="481.31"/>
  </r>
  <r>
    <x v="1"/>
    <x v="21"/>
    <x v="4"/>
    <n v="480.87"/>
  </r>
  <r>
    <x v="1"/>
    <x v="21"/>
    <x v="5"/>
    <n v="478.85"/>
  </r>
  <r>
    <x v="1"/>
    <x v="22"/>
    <x v="0"/>
    <n v="529.16999999999996"/>
  </r>
  <r>
    <x v="1"/>
    <x v="22"/>
    <x v="1"/>
    <n v="533.63"/>
  </r>
  <r>
    <x v="1"/>
    <x v="22"/>
    <x v="2"/>
    <n v="537.1"/>
  </r>
  <r>
    <x v="1"/>
    <x v="22"/>
    <x v="3"/>
    <n v="537.29999999999995"/>
  </r>
  <r>
    <x v="1"/>
    <x v="22"/>
    <x v="4"/>
    <n v="537.27"/>
  </r>
  <r>
    <x v="1"/>
    <x v="22"/>
    <x v="5"/>
    <n v="538.44000000000005"/>
  </r>
  <r>
    <x v="1"/>
    <x v="23"/>
    <x v="0"/>
    <n v="518.55999999999995"/>
  </r>
  <r>
    <x v="1"/>
    <x v="23"/>
    <x v="1"/>
    <n v="525.15"/>
  </r>
  <r>
    <x v="1"/>
    <x v="23"/>
    <x v="2"/>
    <n v="528.37"/>
  </r>
  <r>
    <x v="1"/>
    <x v="23"/>
    <x v="3"/>
    <n v="526.47"/>
  </r>
  <r>
    <x v="1"/>
    <x v="23"/>
    <x v="4"/>
    <n v="523.55999999999995"/>
  </r>
  <r>
    <x v="1"/>
    <x v="23"/>
    <x v="5"/>
    <n v="525.33000000000004"/>
  </r>
  <r>
    <x v="1"/>
    <x v="24"/>
    <x v="0"/>
    <n v="508.42"/>
  </r>
  <r>
    <x v="1"/>
    <x v="24"/>
    <x v="1"/>
    <n v="512.78"/>
  </r>
  <r>
    <x v="1"/>
    <x v="24"/>
    <x v="2"/>
    <n v="519.63"/>
  </r>
  <r>
    <x v="1"/>
    <x v="24"/>
    <x v="3"/>
    <n v="521.61"/>
  </r>
  <r>
    <x v="1"/>
    <x v="24"/>
    <x v="4"/>
    <n v="524.27"/>
  </r>
  <r>
    <x v="1"/>
    <x v="24"/>
    <x v="5"/>
    <n v="524.74"/>
  </r>
  <r>
    <x v="1"/>
    <x v="25"/>
    <x v="0"/>
    <n v="489.96"/>
  </r>
  <r>
    <x v="1"/>
    <x v="25"/>
    <x v="1"/>
    <n v="491.79"/>
  </r>
  <r>
    <x v="1"/>
    <x v="25"/>
    <x v="2"/>
    <n v="500.42"/>
  </r>
  <r>
    <x v="1"/>
    <x v="25"/>
    <x v="3"/>
    <n v="502.33"/>
  </r>
  <r>
    <x v="1"/>
    <x v="25"/>
    <x v="4"/>
    <n v="502.35"/>
  </r>
  <r>
    <x v="1"/>
    <x v="25"/>
    <x v="5"/>
    <n v="501.2"/>
  </r>
  <r>
    <x v="1"/>
    <x v="26"/>
    <x v="0"/>
    <n v="519.63"/>
  </r>
  <r>
    <x v="1"/>
    <x v="26"/>
    <x v="1"/>
    <n v="526.70000000000005"/>
  </r>
  <r>
    <x v="1"/>
    <x v="26"/>
    <x v="2"/>
    <n v="531.04999999999995"/>
  </r>
  <r>
    <x v="1"/>
    <x v="26"/>
    <x v="3"/>
    <n v="532.74"/>
  </r>
  <r>
    <x v="1"/>
    <x v="26"/>
    <x v="4"/>
    <n v="538.30999999999995"/>
  </r>
  <r>
    <x v="1"/>
    <x v="26"/>
    <x v="5"/>
    <n v="537.6"/>
  </r>
  <r>
    <x v="1"/>
    <x v="27"/>
    <x v="0"/>
    <n v="528.59"/>
  </r>
  <r>
    <x v="1"/>
    <x v="27"/>
    <x v="1"/>
    <n v="534.6"/>
  </r>
  <r>
    <x v="1"/>
    <x v="27"/>
    <x v="2"/>
    <n v="540.9"/>
  </r>
  <r>
    <x v="1"/>
    <x v="27"/>
    <x v="3"/>
    <n v="543.27"/>
  </r>
  <r>
    <x v="1"/>
    <x v="27"/>
    <x v="4"/>
    <n v="547.53"/>
  </r>
  <r>
    <x v="1"/>
    <x v="27"/>
    <x v="5"/>
    <n v="551.85"/>
  </r>
  <r>
    <x v="1"/>
    <x v="28"/>
    <x v="0"/>
    <n v="552.65"/>
  </r>
  <r>
    <x v="1"/>
    <x v="28"/>
    <x v="1"/>
    <n v="556.62"/>
  </r>
  <r>
    <x v="1"/>
    <x v="28"/>
    <x v="2"/>
    <n v="556.92999999999995"/>
  </r>
  <r>
    <x v="1"/>
    <x v="28"/>
    <x v="3"/>
    <n v="561.61"/>
  </r>
  <r>
    <x v="1"/>
    <x v="28"/>
    <x v="4"/>
    <n v="563.73"/>
  </r>
  <r>
    <x v="1"/>
    <x v="28"/>
    <x v="5"/>
    <n v="564.63"/>
  </r>
  <r>
    <x v="1"/>
    <x v="29"/>
    <x v="0"/>
    <n v="555.19000000000005"/>
  </r>
  <r>
    <x v="1"/>
    <x v="29"/>
    <x v="1"/>
    <n v="561.05999999999995"/>
  </r>
  <r>
    <x v="1"/>
    <x v="29"/>
    <x v="2"/>
    <n v="566.89"/>
  </r>
  <r>
    <x v="1"/>
    <x v="29"/>
    <x v="3"/>
    <n v="573.9"/>
  </r>
  <r>
    <x v="1"/>
    <x v="29"/>
    <x v="4"/>
    <n v="568.62"/>
  </r>
  <r>
    <x v="1"/>
    <x v="29"/>
    <x v="5"/>
    <n v="570.83000000000004"/>
  </r>
  <r>
    <x v="1"/>
    <x v="30"/>
    <x v="0"/>
    <n v="543.9"/>
  </r>
  <r>
    <x v="1"/>
    <x v="30"/>
    <x v="1"/>
    <n v="543.55999999999995"/>
  </r>
  <r>
    <x v="1"/>
    <x v="30"/>
    <x v="2"/>
    <n v="545.4"/>
  </r>
  <r>
    <x v="1"/>
    <x v="30"/>
    <x v="3"/>
    <n v="548.99"/>
  </r>
  <r>
    <x v="1"/>
    <x v="30"/>
    <x v="4"/>
    <n v="545.77"/>
  </r>
  <r>
    <x v="1"/>
    <x v="30"/>
    <x v="5"/>
    <n v="544.5"/>
  </r>
  <r>
    <x v="1"/>
    <x v="31"/>
    <x v="0"/>
    <n v="542.33000000000004"/>
  </r>
  <r>
    <x v="1"/>
    <x v="31"/>
    <x v="1"/>
    <n v="547.66"/>
  </r>
  <r>
    <x v="1"/>
    <x v="31"/>
    <x v="2"/>
    <n v="541.53"/>
  </r>
  <r>
    <x v="1"/>
    <x v="31"/>
    <x v="3"/>
    <n v="546.74"/>
  </r>
  <r>
    <x v="1"/>
    <x v="31"/>
    <x v="4"/>
    <n v="558.47"/>
  </r>
  <r>
    <x v="1"/>
    <x v="31"/>
    <x v="5"/>
    <n v="561.85"/>
  </r>
  <r>
    <x v="1"/>
    <x v="32"/>
    <x v="0"/>
    <n v="577.11"/>
  </r>
  <r>
    <x v="1"/>
    <x v="32"/>
    <x v="1"/>
    <n v="583.6"/>
  </r>
  <r>
    <x v="1"/>
    <x v="32"/>
    <x v="2"/>
    <n v="587.07000000000005"/>
  </r>
  <r>
    <x v="1"/>
    <x v="32"/>
    <x v="3"/>
    <n v="590.89"/>
  </r>
  <r>
    <x v="1"/>
    <x v="32"/>
    <x v="4"/>
    <n v="591.78"/>
  </r>
  <r>
    <x v="1"/>
    <x v="32"/>
    <x v="5"/>
    <n v="591.21"/>
  </r>
  <r>
    <x v="2"/>
    <x v="0"/>
    <x v="0"/>
    <n v="450.57"/>
  </r>
  <r>
    <x v="2"/>
    <x v="0"/>
    <x v="1"/>
    <n v="453.29"/>
  </r>
  <r>
    <x v="2"/>
    <x v="0"/>
    <x v="2"/>
    <n v="459.43"/>
  </r>
  <r>
    <x v="2"/>
    <x v="0"/>
    <x v="3"/>
    <n v="462.59"/>
  </r>
  <r>
    <x v="2"/>
    <x v="0"/>
    <x v="4"/>
    <n v="469.92"/>
  </r>
  <r>
    <x v="2"/>
    <x v="0"/>
    <x v="5"/>
    <n v="479.2"/>
  </r>
  <r>
    <x v="2"/>
    <x v="1"/>
    <x v="0"/>
    <n v="434.76"/>
  </r>
  <r>
    <x v="2"/>
    <x v="1"/>
    <x v="1"/>
    <n v="434.69"/>
  </r>
  <r>
    <x v="2"/>
    <x v="1"/>
    <x v="2"/>
    <n v="434.7"/>
  </r>
  <r>
    <x v="2"/>
    <x v="1"/>
    <x v="3"/>
    <n v="435.43"/>
  </r>
  <r>
    <x v="2"/>
    <x v="1"/>
    <x v="4"/>
    <n v="438.04"/>
  </r>
  <r>
    <x v="2"/>
    <x v="1"/>
    <x v="5"/>
    <n v="440.84"/>
  </r>
  <r>
    <x v="2"/>
    <x v="2"/>
    <x v="0"/>
    <n v="448.67"/>
  </r>
  <r>
    <x v="2"/>
    <x v="2"/>
    <x v="1"/>
    <n v="448.67"/>
  </r>
  <r>
    <x v="2"/>
    <x v="2"/>
    <x v="2"/>
    <n v="448.67"/>
  </r>
  <r>
    <x v="2"/>
    <x v="2"/>
    <x v="3"/>
    <n v="448.67"/>
  </r>
  <r>
    <x v="2"/>
    <x v="2"/>
    <x v="4"/>
    <n v="475.29"/>
  </r>
  <r>
    <x v="2"/>
    <x v="2"/>
    <x v="5"/>
    <n v="475.26"/>
  </r>
  <r>
    <x v="2"/>
    <x v="3"/>
    <x v="0"/>
    <n v="466.5"/>
  </r>
  <r>
    <x v="2"/>
    <x v="3"/>
    <x v="1"/>
    <n v="466.5"/>
  </r>
  <r>
    <x v="2"/>
    <x v="3"/>
    <x v="2"/>
    <n v="466.5"/>
  </r>
  <r>
    <x v="2"/>
    <x v="3"/>
    <x v="3"/>
    <n v="466.5"/>
  </r>
  <r>
    <x v="2"/>
    <x v="3"/>
    <x v="4"/>
    <n v="466.63"/>
  </r>
  <r>
    <x v="2"/>
    <x v="3"/>
    <x v="5"/>
    <n v="504.54"/>
  </r>
  <r>
    <x v="2"/>
    <x v="4"/>
    <x v="0"/>
    <n v="427"/>
  </r>
  <r>
    <x v="2"/>
    <x v="4"/>
    <x v="1"/>
    <n v="426.94"/>
  </r>
  <r>
    <x v="2"/>
    <x v="4"/>
    <x v="2"/>
    <n v="427"/>
  </r>
  <r>
    <x v="2"/>
    <x v="4"/>
    <x v="3"/>
    <n v="427"/>
  </r>
  <r>
    <x v="2"/>
    <x v="4"/>
    <x v="4"/>
    <n v="427.09"/>
  </r>
  <r>
    <x v="2"/>
    <x v="4"/>
    <x v="5"/>
    <n v="428.37"/>
  </r>
  <r>
    <x v="2"/>
    <x v="5"/>
    <x v="0"/>
    <n v="496.77"/>
  </r>
  <r>
    <x v="2"/>
    <x v="5"/>
    <x v="1"/>
    <n v="495.5"/>
  </r>
  <r>
    <x v="2"/>
    <x v="5"/>
    <x v="2"/>
    <n v="495.5"/>
  </r>
  <r>
    <x v="2"/>
    <x v="5"/>
    <x v="3"/>
    <n v="495.5"/>
  </r>
  <r>
    <x v="2"/>
    <x v="5"/>
    <x v="4"/>
    <n v="492.55"/>
  </r>
  <r>
    <x v="2"/>
    <x v="5"/>
    <x v="5"/>
    <n v="492.54"/>
  </r>
  <r>
    <x v="2"/>
    <x v="6"/>
    <x v="0"/>
    <n v="425.26"/>
  </r>
  <r>
    <x v="2"/>
    <x v="6"/>
    <x v="1"/>
    <n v="425.26"/>
  </r>
  <r>
    <x v="2"/>
    <x v="6"/>
    <x v="2"/>
    <n v="425.26"/>
  </r>
  <r>
    <x v="2"/>
    <x v="6"/>
    <x v="3"/>
    <n v="426.66"/>
  </r>
  <r>
    <x v="2"/>
    <x v="6"/>
    <x v="4"/>
    <n v="428.11"/>
  </r>
  <r>
    <x v="2"/>
    <x v="6"/>
    <x v="5"/>
    <n v="428.12"/>
  </r>
  <r>
    <x v="2"/>
    <x v="7"/>
    <x v="0"/>
    <n v="430.75"/>
  </r>
  <r>
    <x v="2"/>
    <x v="7"/>
    <x v="1"/>
    <n v="430.74"/>
  </r>
  <r>
    <x v="2"/>
    <x v="7"/>
    <x v="2"/>
    <n v="430.74"/>
  </r>
  <r>
    <x v="2"/>
    <x v="7"/>
    <x v="3"/>
    <n v="430.74"/>
  </r>
  <r>
    <x v="2"/>
    <x v="7"/>
    <x v="4"/>
    <n v="432.09"/>
  </r>
  <r>
    <x v="2"/>
    <x v="7"/>
    <x v="5"/>
    <n v="432.11"/>
  </r>
  <r>
    <x v="2"/>
    <x v="8"/>
    <x v="0"/>
    <n v="439.95"/>
  </r>
  <r>
    <x v="2"/>
    <x v="8"/>
    <x v="1"/>
    <n v="439.95"/>
  </r>
  <r>
    <x v="2"/>
    <x v="8"/>
    <x v="2"/>
    <n v="439.95"/>
  </r>
  <r>
    <x v="2"/>
    <x v="8"/>
    <x v="3"/>
    <n v="441.55"/>
  </r>
  <r>
    <x v="2"/>
    <x v="8"/>
    <x v="4"/>
    <n v="443.07"/>
  </r>
  <r>
    <x v="2"/>
    <x v="8"/>
    <x v="5"/>
    <n v="441.65"/>
  </r>
  <r>
    <x v="2"/>
    <x v="9"/>
    <x v="0"/>
    <n v="392.64"/>
  </r>
  <r>
    <x v="2"/>
    <x v="9"/>
    <x v="1"/>
    <n v="398.52"/>
  </r>
  <r>
    <x v="2"/>
    <x v="9"/>
    <x v="2"/>
    <n v="402.39"/>
  </r>
  <r>
    <x v="2"/>
    <x v="9"/>
    <x v="3"/>
    <n v="411.99"/>
  </r>
  <r>
    <x v="2"/>
    <x v="9"/>
    <x v="4"/>
    <n v="412.02"/>
  </r>
  <r>
    <x v="2"/>
    <x v="9"/>
    <x v="5"/>
    <n v="419.7"/>
  </r>
  <r>
    <x v="2"/>
    <x v="10"/>
    <x v="0"/>
    <n v="390.41"/>
  </r>
  <r>
    <x v="2"/>
    <x v="10"/>
    <x v="1"/>
    <n v="389"/>
  </r>
  <r>
    <x v="2"/>
    <x v="10"/>
    <x v="2"/>
    <n v="408.5"/>
  </r>
  <r>
    <x v="2"/>
    <x v="10"/>
    <x v="3"/>
    <n v="408.5"/>
  </r>
  <r>
    <x v="2"/>
    <x v="10"/>
    <x v="4"/>
    <n v="406.43"/>
  </r>
  <r>
    <x v="2"/>
    <x v="10"/>
    <x v="5"/>
    <n v="408.49"/>
  </r>
  <r>
    <x v="2"/>
    <x v="11"/>
    <x v="0"/>
    <n v="406.59"/>
  </r>
  <r>
    <x v="2"/>
    <x v="11"/>
    <x v="1"/>
    <n v="407.04"/>
  </r>
  <r>
    <x v="2"/>
    <x v="11"/>
    <x v="2"/>
    <n v="407.04"/>
  </r>
  <r>
    <x v="2"/>
    <x v="11"/>
    <x v="3"/>
    <n v="407.04"/>
  </r>
  <r>
    <x v="2"/>
    <x v="11"/>
    <x v="4"/>
    <n v="408.4"/>
  </r>
  <r>
    <x v="2"/>
    <x v="11"/>
    <x v="5"/>
    <n v="408.4"/>
  </r>
  <r>
    <x v="2"/>
    <x v="12"/>
    <x v="0"/>
    <n v="385.27"/>
  </r>
  <r>
    <x v="2"/>
    <x v="12"/>
    <x v="1"/>
    <n v="383.84"/>
  </r>
  <r>
    <x v="2"/>
    <x v="12"/>
    <x v="2"/>
    <n v="391.04"/>
  </r>
  <r>
    <x v="2"/>
    <x v="12"/>
    <x v="3"/>
    <n v="391.04"/>
  </r>
  <r>
    <x v="2"/>
    <x v="12"/>
    <x v="4"/>
    <n v="393.7"/>
  </r>
  <r>
    <x v="2"/>
    <x v="12"/>
    <x v="5"/>
    <n v="425.96"/>
  </r>
  <r>
    <x v="2"/>
    <x v="13"/>
    <x v="0"/>
    <n v="384.44"/>
  </r>
  <r>
    <x v="2"/>
    <x v="13"/>
    <x v="1"/>
    <n v="384.44"/>
  </r>
  <r>
    <x v="2"/>
    <x v="13"/>
    <x v="2"/>
    <n v="384.44"/>
  </r>
  <r>
    <x v="2"/>
    <x v="13"/>
    <x v="3"/>
    <n v="384.44"/>
  </r>
  <r>
    <x v="2"/>
    <x v="13"/>
    <x v="4"/>
    <n v="382.66"/>
  </r>
  <r>
    <x v="2"/>
    <x v="13"/>
    <x v="5"/>
    <n v="382.66"/>
  </r>
  <r>
    <x v="2"/>
    <x v="14"/>
    <x v="0"/>
    <n v="401.12"/>
  </r>
  <r>
    <x v="2"/>
    <x v="14"/>
    <x v="1"/>
    <n v="401.12"/>
  </r>
  <r>
    <x v="2"/>
    <x v="14"/>
    <x v="2"/>
    <n v="401.12"/>
  </r>
  <r>
    <x v="2"/>
    <x v="14"/>
    <x v="3"/>
    <n v="421.2"/>
  </r>
  <r>
    <x v="2"/>
    <x v="14"/>
    <x v="4"/>
    <n v="421.29"/>
  </r>
  <r>
    <x v="2"/>
    <x v="14"/>
    <x v="5"/>
    <n v="421.29"/>
  </r>
  <r>
    <x v="2"/>
    <x v="15"/>
    <x v="0"/>
    <n v="371.96"/>
  </r>
  <r>
    <x v="2"/>
    <x v="15"/>
    <x v="1"/>
    <n v="408.75"/>
  </r>
  <r>
    <x v="2"/>
    <x v="15"/>
    <x v="2"/>
    <n v="408.75"/>
  </r>
  <r>
    <x v="2"/>
    <x v="15"/>
    <x v="3"/>
    <n v="408.75"/>
  </r>
  <r>
    <x v="2"/>
    <x v="15"/>
    <x v="4"/>
    <n v="409.24"/>
  </r>
  <r>
    <x v="2"/>
    <x v="15"/>
    <x v="5"/>
    <n v="409.25"/>
  </r>
  <r>
    <x v="2"/>
    <x v="16"/>
    <x v="0"/>
    <n v="391.52"/>
  </r>
  <r>
    <x v="2"/>
    <x v="16"/>
    <x v="1"/>
    <n v="391.52"/>
  </r>
  <r>
    <x v="2"/>
    <x v="16"/>
    <x v="2"/>
    <n v="391.52"/>
  </r>
  <r>
    <x v="2"/>
    <x v="16"/>
    <x v="3"/>
    <n v="391.52"/>
  </r>
  <r>
    <x v="2"/>
    <x v="16"/>
    <x v="4"/>
    <n v="390.18"/>
  </r>
  <r>
    <x v="2"/>
    <x v="16"/>
    <x v="5"/>
    <n v="423.36"/>
  </r>
  <r>
    <x v="2"/>
    <x v="17"/>
    <x v="0"/>
    <n v="379.84"/>
  </r>
  <r>
    <x v="2"/>
    <x v="17"/>
    <x v="1"/>
    <n v="379.84"/>
  </r>
  <r>
    <x v="2"/>
    <x v="17"/>
    <x v="2"/>
    <n v="379.84"/>
  </r>
  <r>
    <x v="2"/>
    <x v="17"/>
    <x v="3"/>
    <n v="406.85"/>
  </r>
  <r>
    <x v="2"/>
    <x v="17"/>
    <x v="4"/>
    <n v="405.75"/>
  </r>
  <r>
    <x v="2"/>
    <x v="17"/>
    <x v="5"/>
    <n v="405.73"/>
  </r>
  <r>
    <x v="2"/>
    <x v="18"/>
    <x v="0"/>
    <n v="409.35"/>
  </r>
  <r>
    <x v="2"/>
    <x v="18"/>
    <x v="1"/>
    <n v="409.35"/>
  </r>
  <r>
    <x v="2"/>
    <x v="18"/>
    <x v="2"/>
    <n v="409.35"/>
  </r>
  <r>
    <x v="2"/>
    <x v="18"/>
    <x v="3"/>
    <n v="436.4"/>
  </r>
  <r>
    <x v="2"/>
    <x v="18"/>
    <x v="4"/>
    <n v="436.14"/>
  </r>
  <r>
    <x v="2"/>
    <x v="18"/>
    <x v="5"/>
    <n v="437.67"/>
  </r>
  <r>
    <x v="2"/>
    <x v="19"/>
    <x v="0"/>
    <n v="493.47"/>
  </r>
  <r>
    <x v="2"/>
    <x v="19"/>
    <x v="1"/>
    <n v="493.86"/>
  </r>
  <r>
    <x v="2"/>
    <x v="19"/>
    <x v="2"/>
    <n v="506.34"/>
  </r>
  <r>
    <x v="2"/>
    <x v="19"/>
    <x v="3"/>
    <n v="506.4"/>
  </r>
  <r>
    <x v="2"/>
    <x v="19"/>
    <x v="4"/>
    <n v="524.79"/>
  </r>
  <r>
    <x v="2"/>
    <x v="19"/>
    <x v="5"/>
    <n v="539.04999999999995"/>
  </r>
  <r>
    <x v="2"/>
    <x v="20"/>
    <x v="0"/>
    <n v="402.99"/>
  </r>
  <r>
    <x v="2"/>
    <x v="20"/>
    <x v="1"/>
    <n v="404.32"/>
  </r>
  <r>
    <x v="2"/>
    <x v="20"/>
    <x v="2"/>
    <n v="446.88"/>
  </r>
  <r>
    <x v="2"/>
    <x v="20"/>
    <x v="3"/>
    <n v="447.04"/>
  </r>
  <r>
    <x v="2"/>
    <x v="20"/>
    <x v="4"/>
    <n v="447.49"/>
  </r>
  <r>
    <x v="2"/>
    <x v="20"/>
    <x v="5"/>
    <n v="447.49"/>
  </r>
  <r>
    <x v="2"/>
    <x v="21"/>
    <x v="0"/>
    <n v="412.16"/>
  </r>
  <r>
    <x v="2"/>
    <x v="21"/>
    <x v="1"/>
    <n v="412.67"/>
  </r>
  <r>
    <x v="2"/>
    <x v="21"/>
    <x v="2"/>
    <n v="417.73"/>
  </r>
  <r>
    <x v="2"/>
    <x v="21"/>
    <x v="3"/>
    <n v="417.73"/>
  </r>
  <r>
    <x v="2"/>
    <x v="21"/>
    <x v="4"/>
    <n v="418.58"/>
  </r>
  <r>
    <x v="2"/>
    <x v="21"/>
    <x v="5"/>
    <n v="418.56"/>
  </r>
  <r>
    <x v="2"/>
    <x v="22"/>
    <x v="0"/>
    <n v="554.09"/>
  </r>
  <r>
    <x v="2"/>
    <x v="22"/>
    <x v="1"/>
    <n v="554.09"/>
  </r>
  <r>
    <x v="2"/>
    <x v="22"/>
    <x v="2"/>
    <n v="554.09"/>
  </r>
  <r>
    <x v="2"/>
    <x v="22"/>
    <x v="3"/>
    <n v="554.09"/>
  </r>
  <r>
    <x v="2"/>
    <x v="22"/>
    <x v="4"/>
    <n v="555.16"/>
  </r>
  <r>
    <x v="2"/>
    <x v="22"/>
    <x v="5"/>
    <n v="610.87"/>
  </r>
  <r>
    <x v="2"/>
    <x v="23"/>
    <x v="0"/>
    <n v="530.13"/>
  </r>
  <r>
    <x v="2"/>
    <x v="23"/>
    <x v="1"/>
    <n v="530.13"/>
  </r>
  <r>
    <x v="2"/>
    <x v="23"/>
    <x v="2"/>
    <n v="530.13"/>
  </r>
  <r>
    <x v="2"/>
    <x v="23"/>
    <x v="3"/>
    <n v="530.13"/>
  </r>
  <r>
    <x v="2"/>
    <x v="23"/>
    <x v="4"/>
    <n v="567.54"/>
  </r>
  <r>
    <x v="2"/>
    <x v="23"/>
    <x v="5"/>
    <n v="575.04"/>
  </r>
  <r>
    <x v="2"/>
    <x v="24"/>
    <x v="0"/>
    <n v="493.23"/>
  </r>
  <r>
    <x v="2"/>
    <x v="24"/>
    <x v="1"/>
    <n v="498.5"/>
  </r>
  <r>
    <x v="2"/>
    <x v="24"/>
    <x v="2"/>
    <n v="498.57"/>
  </r>
  <r>
    <x v="2"/>
    <x v="24"/>
    <x v="3"/>
    <n v="498.98"/>
  </r>
  <r>
    <x v="2"/>
    <x v="24"/>
    <x v="4"/>
    <n v="497.49"/>
  </r>
  <r>
    <x v="2"/>
    <x v="24"/>
    <x v="5"/>
    <n v="507.31"/>
  </r>
  <r>
    <x v="2"/>
    <x v="25"/>
    <x v="0"/>
    <n v="510.01"/>
  </r>
  <r>
    <x v="2"/>
    <x v="25"/>
    <x v="1"/>
    <n v="512.16"/>
  </r>
  <r>
    <x v="2"/>
    <x v="25"/>
    <x v="2"/>
    <n v="512.16"/>
  </r>
  <r>
    <x v="2"/>
    <x v="25"/>
    <x v="3"/>
    <n v="512.29"/>
  </r>
  <r>
    <x v="2"/>
    <x v="25"/>
    <x v="4"/>
    <n v="510.56"/>
  </r>
  <r>
    <x v="2"/>
    <x v="25"/>
    <x v="5"/>
    <n v="510.41"/>
  </r>
  <r>
    <x v="2"/>
    <x v="26"/>
    <x v="0"/>
    <n v="536.04999999999995"/>
  </r>
  <r>
    <x v="2"/>
    <x v="26"/>
    <x v="1"/>
    <n v="536.04999999999995"/>
  </r>
  <r>
    <x v="2"/>
    <x v="26"/>
    <x v="2"/>
    <n v="536.04999999999995"/>
  </r>
  <r>
    <x v="2"/>
    <x v="26"/>
    <x v="3"/>
    <n v="537.38"/>
  </r>
  <r>
    <x v="2"/>
    <x v="26"/>
    <x v="4"/>
    <n v="535.57000000000005"/>
  </r>
  <r>
    <x v="2"/>
    <x v="26"/>
    <x v="5"/>
    <n v="570.72"/>
  </r>
  <r>
    <x v="2"/>
    <x v="27"/>
    <x v="0"/>
    <n v="423.82"/>
  </r>
  <r>
    <x v="2"/>
    <x v="27"/>
    <x v="1"/>
    <n v="439.41"/>
  </r>
  <r>
    <x v="2"/>
    <x v="27"/>
    <x v="2"/>
    <n v="439.64"/>
  </r>
  <r>
    <x v="2"/>
    <x v="27"/>
    <x v="3"/>
    <n v="439.64"/>
  </r>
  <r>
    <x v="2"/>
    <x v="27"/>
    <x v="4"/>
    <n v="438.86"/>
  </r>
  <r>
    <x v="2"/>
    <x v="27"/>
    <x v="5"/>
    <n v="440.99"/>
  </r>
  <r>
    <x v="2"/>
    <x v="28"/>
    <x v="0"/>
    <n v="428.85"/>
  </r>
  <r>
    <x v="2"/>
    <x v="28"/>
    <x v="1"/>
    <n v="429.49"/>
  </r>
  <r>
    <x v="2"/>
    <x v="28"/>
    <x v="2"/>
    <n v="431.7"/>
  </r>
  <r>
    <x v="2"/>
    <x v="28"/>
    <x v="3"/>
    <n v="431.7"/>
  </r>
  <r>
    <x v="2"/>
    <x v="28"/>
    <x v="4"/>
    <n v="435.13"/>
  </r>
  <r>
    <x v="2"/>
    <x v="28"/>
    <x v="5"/>
    <n v="435.13"/>
  </r>
  <r>
    <x v="2"/>
    <x v="29"/>
    <x v="0"/>
    <n v="407.03"/>
  </r>
  <r>
    <x v="2"/>
    <x v="29"/>
    <x v="1"/>
    <n v="407.22"/>
  </r>
  <r>
    <x v="2"/>
    <x v="29"/>
    <x v="2"/>
    <n v="407.34"/>
  </r>
  <r>
    <x v="2"/>
    <x v="29"/>
    <x v="3"/>
    <n v="407.34"/>
  </r>
  <r>
    <x v="2"/>
    <x v="29"/>
    <x v="4"/>
    <n v="447.64"/>
  </r>
  <r>
    <x v="2"/>
    <x v="29"/>
    <x v="5"/>
    <n v="447.62"/>
  </r>
  <r>
    <x v="2"/>
    <x v="30"/>
    <x v="0"/>
    <n v="442.46"/>
  </r>
  <r>
    <x v="2"/>
    <x v="30"/>
    <x v="1"/>
    <n v="442.46"/>
  </r>
  <r>
    <x v="2"/>
    <x v="30"/>
    <x v="2"/>
    <n v="442.46"/>
  </r>
  <r>
    <x v="2"/>
    <x v="30"/>
    <x v="3"/>
    <n v="442.46"/>
  </r>
  <r>
    <x v="2"/>
    <x v="30"/>
    <x v="4"/>
    <n v="441.58"/>
  </r>
  <r>
    <x v="2"/>
    <x v="30"/>
    <x v="5"/>
    <n v="441.6"/>
  </r>
  <r>
    <x v="2"/>
    <x v="31"/>
    <x v="0"/>
    <n v="419.97"/>
  </r>
  <r>
    <x v="2"/>
    <x v="31"/>
    <x v="1"/>
    <n v="419.97"/>
  </r>
  <r>
    <x v="2"/>
    <x v="31"/>
    <x v="2"/>
    <n v="428.02"/>
  </r>
  <r>
    <x v="2"/>
    <x v="31"/>
    <x v="3"/>
    <n v="428.02"/>
  </r>
  <r>
    <x v="2"/>
    <x v="31"/>
    <x v="4"/>
    <n v="420.07"/>
  </r>
  <r>
    <x v="2"/>
    <x v="31"/>
    <x v="5"/>
    <n v="420.07"/>
  </r>
  <r>
    <x v="2"/>
    <x v="32"/>
    <x v="0"/>
    <n v="437.96"/>
  </r>
  <r>
    <x v="2"/>
    <x v="32"/>
    <x v="1"/>
    <n v="440.72"/>
  </r>
  <r>
    <x v="2"/>
    <x v="32"/>
    <x v="2"/>
    <n v="439.13"/>
  </r>
  <r>
    <x v="2"/>
    <x v="32"/>
    <x v="3"/>
    <n v="439.13"/>
  </r>
  <r>
    <x v="2"/>
    <x v="32"/>
    <x v="4"/>
    <n v="438.96"/>
  </r>
  <r>
    <x v="2"/>
    <x v="32"/>
    <x v="5"/>
    <n v="438.95"/>
  </r>
  <r>
    <x v="3"/>
    <x v="0"/>
    <x v="0"/>
    <n v="484.92777167999998"/>
  </r>
  <r>
    <x v="3"/>
    <x v="0"/>
    <x v="1"/>
    <n v="489.00116495999998"/>
  </r>
  <r>
    <x v="3"/>
    <x v="0"/>
    <x v="2"/>
    <n v="493.01097450999998"/>
  </r>
  <r>
    <x v="3"/>
    <x v="0"/>
    <x v="3"/>
    <n v="495.27882498999998"/>
  </r>
  <r>
    <x v="3"/>
    <x v="0"/>
    <x v="4"/>
    <n v="499.38963924000001"/>
  </r>
  <r>
    <x v="3"/>
    <x v="0"/>
    <x v="5"/>
    <n v="504.48341355999997"/>
  </r>
  <r>
    <x v="3"/>
    <x v="1"/>
    <x v="0"/>
    <n v="498.56571198"/>
  </r>
  <r>
    <x v="3"/>
    <x v="1"/>
    <x v="1"/>
    <n v="501.40753654000002"/>
  </r>
  <r>
    <x v="3"/>
    <x v="1"/>
    <x v="2"/>
    <n v="502.91175915000002"/>
  </r>
  <r>
    <x v="3"/>
    <x v="1"/>
    <x v="3"/>
    <n v="503.61583560999998"/>
  </r>
  <r>
    <x v="3"/>
    <x v="1"/>
    <x v="4"/>
    <n v="505.07632152999997"/>
  </r>
  <r>
    <x v="3"/>
    <x v="1"/>
    <x v="5"/>
    <n v="506.74307339000001"/>
  </r>
  <r>
    <x v="3"/>
    <x v="2"/>
    <x v="0"/>
    <n v="576.32786608000004"/>
  </r>
  <r>
    <x v="3"/>
    <x v="2"/>
    <x v="1"/>
    <n v="578.57554475999996"/>
  </r>
  <r>
    <x v="3"/>
    <x v="2"/>
    <x v="2"/>
    <n v="581.17913470999997"/>
  </r>
  <r>
    <x v="3"/>
    <x v="2"/>
    <x v="3"/>
    <n v="581.99278549999997"/>
  </r>
  <r>
    <x v="3"/>
    <x v="2"/>
    <x v="4"/>
    <n v="598.05578637999997"/>
  </r>
  <r>
    <x v="3"/>
    <x v="2"/>
    <x v="5"/>
    <n v="598.59403658999997"/>
  </r>
  <r>
    <x v="3"/>
    <x v="3"/>
    <x v="0"/>
    <n v="569.03640250000001"/>
  </r>
  <r>
    <x v="3"/>
    <x v="3"/>
    <x v="1"/>
    <n v="570.40208987000005"/>
  </r>
  <r>
    <x v="3"/>
    <x v="3"/>
    <x v="2"/>
    <n v="571.65697447000002"/>
  </r>
  <r>
    <x v="3"/>
    <x v="3"/>
    <x v="3"/>
    <n v="574.57242503999998"/>
  </r>
  <r>
    <x v="3"/>
    <x v="3"/>
    <x v="4"/>
    <n v="574.22768157999997"/>
  </r>
  <r>
    <x v="3"/>
    <x v="3"/>
    <x v="5"/>
    <n v="594.49791874000005"/>
  </r>
  <r>
    <x v="3"/>
    <x v="4"/>
    <x v="0"/>
    <n v="486.31870699000001"/>
  </r>
  <r>
    <x v="3"/>
    <x v="4"/>
    <x v="1"/>
    <n v="488.60440491000003"/>
  </r>
  <r>
    <x v="3"/>
    <x v="4"/>
    <x v="2"/>
    <n v="488.11580050999999"/>
  </r>
  <r>
    <x v="3"/>
    <x v="4"/>
    <x v="3"/>
    <n v="486.74907626999999"/>
  </r>
  <r>
    <x v="3"/>
    <x v="4"/>
    <x v="4"/>
    <n v="484.75340505999998"/>
  </r>
  <r>
    <x v="3"/>
    <x v="4"/>
    <x v="5"/>
    <n v="485.96528856999998"/>
  </r>
  <r>
    <x v="3"/>
    <x v="5"/>
    <x v="0"/>
    <n v="427.04329846000002"/>
  </r>
  <r>
    <x v="3"/>
    <x v="5"/>
    <x v="1"/>
    <n v="429.17851495000002"/>
  </r>
  <r>
    <x v="3"/>
    <x v="5"/>
    <x v="2"/>
    <n v="430.76647545999998"/>
  </r>
  <r>
    <x v="3"/>
    <x v="5"/>
    <x v="3"/>
    <n v="430.85262876000002"/>
  </r>
  <r>
    <x v="3"/>
    <x v="5"/>
    <x v="4"/>
    <n v="431.15422560000002"/>
  </r>
  <r>
    <x v="3"/>
    <x v="5"/>
    <x v="5"/>
    <n v="430.72307137000001"/>
  </r>
  <r>
    <x v="3"/>
    <x v="6"/>
    <x v="0"/>
    <n v="469.99919196000002"/>
  </r>
  <r>
    <x v="3"/>
    <x v="6"/>
    <x v="1"/>
    <n v="473.85318532999997"/>
  </r>
  <r>
    <x v="3"/>
    <x v="6"/>
    <x v="2"/>
    <n v="476.41199253000002"/>
  </r>
  <r>
    <x v="3"/>
    <x v="6"/>
    <x v="3"/>
    <n v="477.84122851000001"/>
  </r>
  <r>
    <x v="3"/>
    <x v="6"/>
    <x v="4"/>
    <n v="479.80037755000001"/>
  </r>
  <r>
    <x v="3"/>
    <x v="6"/>
    <x v="5"/>
    <n v="480.32815797000001"/>
  </r>
  <r>
    <x v="3"/>
    <x v="7"/>
    <x v="0"/>
    <n v="482.04022338999999"/>
  </r>
  <r>
    <x v="3"/>
    <x v="7"/>
    <x v="1"/>
    <n v="484.06479232999999"/>
  </r>
  <r>
    <x v="3"/>
    <x v="7"/>
    <x v="2"/>
    <n v="486.58192924999997"/>
  </r>
  <r>
    <x v="3"/>
    <x v="7"/>
    <x v="3"/>
    <n v="486.53327106"/>
  </r>
  <r>
    <x v="3"/>
    <x v="7"/>
    <x v="4"/>
    <n v="487.55499092999997"/>
  </r>
  <r>
    <x v="3"/>
    <x v="7"/>
    <x v="5"/>
    <n v="486.04357046000001"/>
  </r>
  <r>
    <x v="3"/>
    <x v="8"/>
    <x v="0"/>
    <n v="542.97431740000002"/>
  </r>
  <r>
    <x v="3"/>
    <x v="8"/>
    <x v="1"/>
    <n v="544.16886090000003"/>
  </r>
  <r>
    <x v="3"/>
    <x v="8"/>
    <x v="2"/>
    <n v="543.95119336000005"/>
  </r>
  <r>
    <x v="3"/>
    <x v="8"/>
    <x v="3"/>
    <n v="546.29018349"/>
  </r>
  <r>
    <x v="3"/>
    <x v="8"/>
    <x v="4"/>
    <n v="546.29018349"/>
  </r>
  <r>
    <x v="3"/>
    <x v="8"/>
    <x v="5"/>
    <n v="545.14297409999995"/>
  </r>
  <r>
    <x v="3"/>
    <x v="9"/>
    <x v="0"/>
    <n v="485.92981612"/>
  </r>
  <r>
    <x v="3"/>
    <x v="9"/>
    <x v="1"/>
    <n v="492.19831075000002"/>
  </r>
  <r>
    <x v="3"/>
    <x v="9"/>
    <x v="2"/>
    <n v="492.88738839000001"/>
  </r>
  <r>
    <x v="3"/>
    <x v="9"/>
    <x v="3"/>
    <n v="499.29492443999999"/>
  </r>
  <r>
    <x v="3"/>
    <x v="9"/>
    <x v="4"/>
    <n v="500.69295023000001"/>
  </r>
  <r>
    <x v="3"/>
    <x v="9"/>
    <x v="5"/>
    <n v="504.79863241999999"/>
  </r>
  <r>
    <x v="3"/>
    <x v="10"/>
    <x v="0"/>
    <n v="482.36777128"/>
  </r>
  <r>
    <x v="3"/>
    <x v="10"/>
    <x v="1"/>
    <n v="486.27495023"/>
  </r>
  <r>
    <x v="3"/>
    <x v="10"/>
    <x v="2"/>
    <n v="496.82711664999999"/>
  </r>
  <r>
    <x v="3"/>
    <x v="10"/>
    <x v="3"/>
    <n v="495.08822173999999"/>
  </r>
  <r>
    <x v="3"/>
    <x v="10"/>
    <x v="4"/>
    <n v="496.72201287000001"/>
  </r>
  <r>
    <x v="3"/>
    <x v="10"/>
    <x v="5"/>
    <n v="498.06316229999999"/>
  </r>
  <r>
    <x v="3"/>
    <x v="11"/>
    <x v="0"/>
    <n v="629.14300582999999"/>
  </r>
  <r>
    <x v="3"/>
    <x v="11"/>
    <x v="1"/>
    <n v="632.98077817000001"/>
  </r>
  <r>
    <x v="3"/>
    <x v="11"/>
    <x v="2"/>
    <n v="635.38610513000003"/>
  </r>
  <r>
    <x v="3"/>
    <x v="11"/>
    <x v="3"/>
    <n v="635.25902790999999"/>
  </r>
  <r>
    <x v="3"/>
    <x v="11"/>
    <x v="4"/>
    <n v="637.99064172999999"/>
  </r>
  <r>
    <x v="3"/>
    <x v="11"/>
    <x v="5"/>
    <n v="636.39566513"/>
  </r>
  <r>
    <x v="3"/>
    <x v="12"/>
    <x v="0"/>
    <n v="523.51106339"/>
  </r>
  <r>
    <x v="3"/>
    <x v="12"/>
    <x v="1"/>
    <n v="526.39037424000003"/>
  </r>
  <r>
    <x v="3"/>
    <x v="12"/>
    <x v="2"/>
    <n v="525.39023253000005"/>
  </r>
  <r>
    <x v="3"/>
    <x v="12"/>
    <x v="3"/>
    <n v="528.27987881000001"/>
  </r>
  <r>
    <x v="3"/>
    <x v="12"/>
    <x v="4"/>
    <n v="529.86471845000005"/>
  </r>
  <r>
    <x v="3"/>
    <x v="12"/>
    <x v="5"/>
    <n v="548.40998360000003"/>
  </r>
  <r>
    <x v="3"/>
    <x v="13"/>
    <x v="0"/>
    <n v="441.25061699999998"/>
  </r>
  <r>
    <x v="3"/>
    <x v="13"/>
    <x v="1"/>
    <n v="442.30961847999998"/>
  </r>
  <r>
    <x v="3"/>
    <x v="13"/>
    <x v="2"/>
    <n v="443.50385445000001"/>
  </r>
  <r>
    <x v="3"/>
    <x v="13"/>
    <x v="3"/>
    <n v="441.72983902999999"/>
  </r>
  <r>
    <x v="3"/>
    <x v="13"/>
    <x v="4"/>
    <n v="441.72983902999999"/>
  </r>
  <r>
    <x v="3"/>
    <x v="13"/>
    <x v="5"/>
    <n v="441.02307129000002"/>
  </r>
  <r>
    <x v="3"/>
    <x v="14"/>
    <x v="0"/>
    <n v="516.11857568000005"/>
  </r>
  <r>
    <x v="3"/>
    <x v="14"/>
    <x v="1"/>
    <n v="519.52495827999996"/>
  </r>
  <r>
    <x v="3"/>
    <x v="14"/>
    <x v="2"/>
    <n v="519.05738582000004"/>
  </r>
  <r>
    <x v="3"/>
    <x v="14"/>
    <x v="3"/>
    <n v="536.03056233999996"/>
  </r>
  <r>
    <x v="3"/>
    <x v="14"/>
    <x v="4"/>
    <n v="534.69048593000002"/>
  </r>
  <r>
    <x v="3"/>
    <x v="14"/>
    <x v="5"/>
    <n v="537.20353121000005"/>
  </r>
  <r>
    <x v="3"/>
    <x v="15"/>
    <x v="0"/>
    <n v="461.39744373000002"/>
  </r>
  <r>
    <x v="3"/>
    <x v="15"/>
    <x v="1"/>
    <n v="484.05205821999999"/>
  </r>
  <r>
    <x v="3"/>
    <x v="15"/>
    <x v="2"/>
    <n v="483.42279053999999"/>
  </r>
  <r>
    <x v="3"/>
    <x v="15"/>
    <x v="3"/>
    <n v="484.24460928000002"/>
  </r>
  <r>
    <x v="3"/>
    <x v="15"/>
    <x v="4"/>
    <n v="486.23001218000002"/>
  </r>
  <r>
    <x v="3"/>
    <x v="15"/>
    <x v="5"/>
    <n v="485.93827417"/>
  </r>
  <r>
    <x v="3"/>
    <x v="16"/>
    <x v="0"/>
    <n v="446.47077976000003"/>
  </r>
  <r>
    <x v="3"/>
    <x v="16"/>
    <x v="1"/>
    <n v="448.92636905000001"/>
  </r>
  <r>
    <x v="3"/>
    <x v="16"/>
    <x v="2"/>
    <n v="450.31804079"/>
  </r>
  <r>
    <x v="3"/>
    <x v="16"/>
    <x v="3"/>
    <n v="452.79479000999999"/>
  </r>
  <r>
    <x v="3"/>
    <x v="16"/>
    <x v="4"/>
    <n v="452.79479000999999"/>
  </r>
  <r>
    <x v="3"/>
    <x v="16"/>
    <x v="5"/>
    <n v="469.68403568000002"/>
  </r>
  <r>
    <x v="3"/>
    <x v="17"/>
    <x v="0"/>
    <n v="465.01068407999998"/>
  </r>
  <r>
    <x v="3"/>
    <x v="17"/>
    <x v="1"/>
    <n v="465.38269263000001"/>
  </r>
  <r>
    <x v="3"/>
    <x v="17"/>
    <x v="2"/>
    <n v="465.38269263000001"/>
  </r>
  <r>
    <x v="3"/>
    <x v="17"/>
    <x v="3"/>
    <n v="479.94917091000002"/>
  </r>
  <r>
    <x v="3"/>
    <x v="17"/>
    <x v="4"/>
    <n v="478.84528782000001"/>
  </r>
  <r>
    <x v="3"/>
    <x v="17"/>
    <x v="5"/>
    <n v="480.52124633"/>
  </r>
  <r>
    <x v="3"/>
    <x v="18"/>
    <x v="0"/>
    <n v="476.79631103000003"/>
  </r>
  <r>
    <x v="3"/>
    <x v="18"/>
    <x v="1"/>
    <n v="479.46637036999999"/>
  </r>
  <r>
    <x v="3"/>
    <x v="18"/>
    <x v="2"/>
    <n v="476.82930533000001"/>
  </r>
  <r>
    <x v="3"/>
    <x v="18"/>
    <x v="3"/>
    <n v="492.75540412999999"/>
  </r>
  <r>
    <x v="3"/>
    <x v="18"/>
    <x v="4"/>
    <n v="494.82497683000003"/>
  </r>
  <r>
    <x v="3"/>
    <x v="18"/>
    <x v="5"/>
    <n v="495.17135431000003"/>
  </r>
  <r>
    <x v="3"/>
    <x v="19"/>
    <x v="0"/>
    <n v="480.69012178999998"/>
  </r>
  <r>
    <x v="3"/>
    <x v="19"/>
    <x v="1"/>
    <n v="483.67040055000001"/>
  </r>
  <r>
    <x v="3"/>
    <x v="19"/>
    <x v="2"/>
    <n v="491.50586104000001"/>
  </r>
  <r>
    <x v="3"/>
    <x v="19"/>
    <x v="3"/>
    <n v="491.50586104000001"/>
  </r>
  <r>
    <x v="3"/>
    <x v="19"/>
    <x v="4"/>
    <n v="499.71400892000003"/>
  </r>
  <r>
    <x v="3"/>
    <x v="19"/>
    <x v="5"/>
    <n v="507.40960466000001"/>
  </r>
  <r>
    <x v="3"/>
    <x v="20"/>
    <x v="0"/>
    <n v="492.03098813000003"/>
  </r>
  <r>
    <x v="3"/>
    <x v="20"/>
    <x v="1"/>
    <n v="495.72122053999999"/>
  </r>
  <r>
    <x v="3"/>
    <x v="20"/>
    <x v="2"/>
    <n v="522.39102220999996"/>
  </r>
  <r>
    <x v="3"/>
    <x v="20"/>
    <x v="3"/>
    <n v="523.80147796999995"/>
  </r>
  <r>
    <x v="3"/>
    <x v="20"/>
    <x v="4"/>
    <n v="524.37765960000002"/>
  </r>
  <r>
    <x v="3"/>
    <x v="20"/>
    <x v="5"/>
    <n v="526.00323033999996"/>
  </r>
  <r>
    <x v="3"/>
    <x v="21"/>
    <x v="0"/>
    <n v="491.08237687000002"/>
  </r>
  <r>
    <x v="3"/>
    <x v="21"/>
    <x v="1"/>
    <n v="494.22530408"/>
  </r>
  <r>
    <x v="3"/>
    <x v="21"/>
    <x v="2"/>
    <n v="497.04238830999998"/>
  </r>
  <r>
    <x v="3"/>
    <x v="21"/>
    <x v="3"/>
    <n v="498.63292395000002"/>
  </r>
  <r>
    <x v="3"/>
    <x v="21"/>
    <x v="4"/>
    <n v="498.88224041000001"/>
  </r>
  <r>
    <x v="3"/>
    <x v="21"/>
    <x v="5"/>
    <n v="497.73481126000001"/>
  </r>
  <r>
    <x v="3"/>
    <x v="22"/>
    <x v="0"/>
    <n v="493.64189613000002"/>
  </r>
  <r>
    <x v="3"/>
    <x v="22"/>
    <x v="1"/>
    <n v="495.66582790000001"/>
  </r>
  <r>
    <x v="3"/>
    <x v="22"/>
    <x v="2"/>
    <n v="497.25195854999998"/>
  </r>
  <r>
    <x v="3"/>
    <x v="22"/>
    <x v="3"/>
    <n v="497.35140894"/>
  </r>
  <r>
    <x v="3"/>
    <x v="22"/>
    <x v="4"/>
    <n v="497.84876035000002"/>
  </r>
  <r>
    <x v="3"/>
    <x v="22"/>
    <x v="5"/>
    <n v="523.78668075999997"/>
  </r>
  <r>
    <x v="3"/>
    <x v="23"/>
    <x v="0"/>
    <n v="473.58023562"/>
  </r>
  <r>
    <x v="3"/>
    <x v="23"/>
    <x v="1"/>
    <n v="476.5637911"/>
  </r>
  <r>
    <x v="3"/>
    <x v="23"/>
    <x v="2"/>
    <n v="478.04113884999998"/>
  </r>
  <r>
    <x v="3"/>
    <x v="23"/>
    <x v="3"/>
    <n v="477.18066479999999"/>
  </r>
  <r>
    <x v="3"/>
    <x v="23"/>
    <x v="4"/>
    <n v="492.78447254000002"/>
  </r>
  <r>
    <x v="3"/>
    <x v="23"/>
    <x v="5"/>
    <n v="496.97314055999999"/>
  </r>
  <r>
    <x v="3"/>
    <x v="24"/>
    <x v="0"/>
    <n v="479.09439684"/>
  </r>
  <r>
    <x v="3"/>
    <x v="24"/>
    <x v="1"/>
    <n v="483.69370305000001"/>
  </r>
  <r>
    <x v="3"/>
    <x v="24"/>
    <x v="2"/>
    <n v="486.98282023000002"/>
  </r>
  <r>
    <x v="3"/>
    <x v="24"/>
    <x v="3"/>
    <n v="488.10288071999997"/>
  </r>
  <r>
    <x v="3"/>
    <x v="24"/>
    <x v="4"/>
    <n v="488.63979389000002"/>
  </r>
  <r>
    <x v="3"/>
    <x v="24"/>
    <x v="5"/>
    <n v="493.57505580999998"/>
  </r>
  <r>
    <x v="3"/>
    <x v="25"/>
    <x v="0"/>
    <n v="478.24411176000001"/>
  </r>
  <r>
    <x v="3"/>
    <x v="25"/>
    <x v="1"/>
    <n v="480.15708820999998"/>
  </r>
  <r>
    <x v="3"/>
    <x v="25"/>
    <x v="2"/>
    <n v="484.28643916999999"/>
  </r>
  <r>
    <x v="3"/>
    <x v="25"/>
    <x v="3"/>
    <n v="485.25501205"/>
  </r>
  <r>
    <x v="3"/>
    <x v="25"/>
    <x v="4"/>
    <n v="484.43007853"/>
  </r>
  <r>
    <x v="3"/>
    <x v="25"/>
    <x v="5"/>
    <n v="483.80031943"/>
  </r>
  <r>
    <x v="3"/>
    <x v="26"/>
    <x v="0"/>
    <n v="571.91464837000001"/>
  </r>
  <r>
    <x v="3"/>
    <x v="26"/>
    <x v="1"/>
    <n v="575.74647650999998"/>
  </r>
  <r>
    <x v="3"/>
    <x v="26"/>
    <x v="2"/>
    <n v="578.10703706000004"/>
  </r>
  <r>
    <x v="3"/>
    <x v="26"/>
    <x v="3"/>
    <n v="579.72573676000002"/>
  </r>
  <r>
    <x v="3"/>
    <x v="26"/>
    <x v="4"/>
    <n v="581.75477683999998"/>
  </r>
  <r>
    <x v="3"/>
    <x v="26"/>
    <x v="5"/>
    <n v="600.42910517999997"/>
  </r>
  <r>
    <x v="3"/>
    <x v="27"/>
    <x v="0"/>
    <n v="432.3426273"/>
  </r>
  <r>
    <x v="3"/>
    <x v="27"/>
    <x v="1"/>
    <n v="442.15680493999997"/>
  </r>
  <r>
    <x v="3"/>
    <x v="27"/>
    <x v="2"/>
    <n v="445.11925552999998"/>
  </r>
  <r>
    <x v="3"/>
    <x v="27"/>
    <x v="3"/>
    <n v="446.18754173999997"/>
  </r>
  <r>
    <x v="3"/>
    <x v="27"/>
    <x v="4"/>
    <n v="447.74919813999998"/>
  </r>
  <r>
    <x v="3"/>
    <x v="27"/>
    <x v="5"/>
    <n v="450.65956792999998"/>
  </r>
  <r>
    <x v="3"/>
    <x v="28"/>
    <x v="0"/>
    <n v="501.04498366000001"/>
  </r>
  <r>
    <x v="3"/>
    <x v="28"/>
    <x v="1"/>
    <n v="503.39989508000002"/>
  </r>
  <r>
    <x v="3"/>
    <x v="28"/>
    <x v="2"/>
    <n v="504.70873481000001"/>
  </r>
  <r>
    <x v="3"/>
    <x v="28"/>
    <x v="3"/>
    <n v="507.08086586000002"/>
  </r>
  <r>
    <x v="3"/>
    <x v="28"/>
    <x v="4"/>
    <n v="509.92051871000001"/>
  </r>
  <r>
    <x v="3"/>
    <x v="28"/>
    <x v="5"/>
    <n v="510.37944718"/>
  </r>
  <r>
    <x v="3"/>
    <x v="29"/>
    <x v="0"/>
    <n v="452.44084851999997"/>
  </r>
  <r>
    <x v="3"/>
    <x v="29"/>
    <x v="1"/>
    <n v="455.29122587000001"/>
  </r>
  <r>
    <x v="3"/>
    <x v="29"/>
    <x v="2"/>
    <n v="458.06850235000002"/>
  </r>
  <r>
    <x v="3"/>
    <x v="29"/>
    <x v="3"/>
    <n v="461.36659557000002"/>
  </r>
  <r>
    <x v="3"/>
    <x v="29"/>
    <x v="4"/>
    <n v="477.83738303000001"/>
  </r>
  <r>
    <x v="3"/>
    <x v="29"/>
    <x v="5"/>
    <n v="478.88862526999998"/>
  </r>
  <r>
    <x v="3"/>
    <x v="30"/>
    <x v="0"/>
    <n v="562.77622708000001"/>
  </r>
  <r>
    <x v="3"/>
    <x v="30"/>
    <x v="1"/>
    <n v="562.60739421000005"/>
  </r>
  <r>
    <x v="3"/>
    <x v="30"/>
    <x v="2"/>
    <n v="563.67634826000005"/>
  </r>
  <r>
    <x v="3"/>
    <x v="30"/>
    <x v="3"/>
    <n v="565.70558311000002"/>
  </r>
  <r>
    <x v="3"/>
    <x v="30"/>
    <x v="4"/>
    <n v="563.38619022"/>
  </r>
  <r>
    <x v="3"/>
    <x v="30"/>
    <x v="5"/>
    <n v="562.65378816999998"/>
  </r>
  <r>
    <x v="3"/>
    <x v="31"/>
    <x v="0"/>
    <n v="508.25170030999999"/>
  </r>
  <r>
    <x v="3"/>
    <x v="31"/>
    <x v="1"/>
    <n v="511.04708466"/>
  </r>
  <r>
    <x v="3"/>
    <x v="31"/>
    <x v="2"/>
    <n v="512.06917883000006"/>
  </r>
  <r>
    <x v="3"/>
    <x v="31"/>
    <x v="3"/>
    <n v="514.83435239999994"/>
  </r>
  <r>
    <x v="3"/>
    <x v="31"/>
    <x v="4"/>
    <n v="516.84220636999999"/>
  </r>
  <r>
    <x v="3"/>
    <x v="31"/>
    <x v="5"/>
    <n v="518.65115408999998"/>
  </r>
  <r>
    <x v="3"/>
    <x v="32"/>
    <x v="0"/>
    <n v="448.38070979000003"/>
  </r>
  <r>
    <x v="3"/>
    <x v="32"/>
    <x v="1"/>
    <n v="452.46097424999999"/>
  </r>
  <r>
    <x v="3"/>
    <x v="32"/>
    <x v="2"/>
    <n v="453.27540399999998"/>
  </r>
  <r>
    <x v="3"/>
    <x v="32"/>
    <x v="3"/>
    <n v="454.95252298999998"/>
  </r>
  <r>
    <x v="3"/>
    <x v="32"/>
    <x v="4"/>
    <n v="455.27098976000002"/>
  </r>
  <r>
    <x v="3"/>
    <x v="32"/>
    <x v="5"/>
    <n v="454.99782716999999"/>
  </r>
  <r>
    <x v="4"/>
    <x v="0"/>
    <x v="0"/>
    <n v="392.5047113"/>
  </r>
  <r>
    <x v="4"/>
    <x v="0"/>
    <x v="1"/>
    <n v="396.58676029999998"/>
  </r>
  <r>
    <x v="4"/>
    <x v="0"/>
    <x v="2"/>
    <n v="397.97481396000001"/>
  </r>
  <r>
    <x v="4"/>
    <x v="0"/>
    <x v="3"/>
    <n v="399.04934595999998"/>
  </r>
  <r>
    <x v="4"/>
    <x v="0"/>
    <x v="4"/>
    <n v="399.72772988999998"/>
  </r>
  <r>
    <x v="4"/>
    <x v="0"/>
    <x v="5"/>
    <n v="400.36729425999999"/>
  </r>
  <r>
    <x v="4"/>
    <x v="1"/>
    <x v="0"/>
    <n v="418.06317762999998"/>
  </r>
  <r>
    <x v="4"/>
    <x v="1"/>
    <x v="1"/>
    <n v="422.36922836000002"/>
  </r>
  <r>
    <x v="4"/>
    <x v="1"/>
    <x v="2"/>
    <n v="424.60778527000002"/>
  </r>
  <r>
    <x v="4"/>
    <x v="1"/>
    <x v="3"/>
    <n v="425.11731460999999"/>
  </r>
  <r>
    <x v="4"/>
    <x v="1"/>
    <x v="4"/>
    <n v="425.37238499"/>
  </r>
  <r>
    <x v="4"/>
    <x v="1"/>
    <x v="5"/>
    <n v="425.75522014000001"/>
  </r>
  <r>
    <x v="4"/>
    <x v="2"/>
    <x v="0"/>
    <n v="445.63348008999998"/>
  </r>
  <r>
    <x v="4"/>
    <x v="2"/>
    <x v="1"/>
    <n v="448.75291444999999"/>
  </r>
  <r>
    <x v="4"/>
    <x v="2"/>
    <x v="2"/>
    <n v="452.25318718"/>
  </r>
  <r>
    <x v="4"/>
    <x v="2"/>
    <x v="3"/>
    <n v="453.33859482999998"/>
  </r>
  <r>
    <x v="4"/>
    <x v="2"/>
    <x v="4"/>
    <n v="455.0159476"/>
  </r>
  <r>
    <x v="4"/>
    <x v="2"/>
    <x v="5"/>
    <n v="455.74397312000002"/>
  </r>
  <r>
    <x v="4"/>
    <x v="3"/>
    <x v="0"/>
    <n v="439.72573075999998"/>
  </r>
  <r>
    <x v="4"/>
    <x v="3"/>
    <x v="1"/>
    <n v="441.57257883"/>
  </r>
  <r>
    <x v="4"/>
    <x v="3"/>
    <x v="2"/>
    <n v="443.29471188999997"/>
  </r>
  <r>
    <x v="4"/>
    <x v="3"/>
    <x v="3"/>
    <n v="447.28436429999999"/>
  </r>
  <r>
    <x v="4"/>
    <x v="3"/>
    <x v="4"/>
    <n v="446.74762306000002"/>
  </r>
  <r>
    <x v="4"/>
    <x v="3"/>
    <x v="5"/>
    <n v="446.92632211"/>
  </r>
  <r>
    <x v="4"/>
    <x v="4"/>
    <x v="0"/>
    <n v="418.16100124000002"/>
  </r>
  <r>
    <x v="4"/>
    <x v="4"/>
    <x v="1"/>
    <n v="421.63173755000003"/>
  </r>
  <r>
    <x v="4"/>
    <x v="4"/>
    <x v="2"/>
    <n v="420.87280041999998"/>
  </r>
  <r>
    <x v="4"/>
    <x v="4"/>
    <x v="3"/>
    <n v="418.76843642"/>
  </r>
  <r>
    <x v="4"/>
    <x v="4"/>
    <x v="4"/>
    <n v="415.71142680999998"/>
  </r>
  <r>
    <x v="4"/>
    <x v="4"/>
    <x v="5"/>
    <n v="416.62599195000001"/>
  </r>
  <r>
    <x v="4"/>
    <x v="5"/>
    <x v="0"/>
    <n v="349.71667945000002"/>
  </r>
  <r>
    <x v="4"/>
    <x v="5"/>
    <x v="1"/>
    <n v="353.91327960000001"/>
  </r>
  <r>
    <x v="4"/>
    <x v="5"/>
    <x v="2"/>
    <n v="356.42606389000002"/>
  </r>
  <r>
    <x v="4"/>
    <x v="5"/>
    <x v="3"/>
    <n v="356.56863432"/>
  </r>
  <r>
    <x v="4"/>
    <x v="5"/>
    <x v="4"/>
    <n v="358.95764415000002"/>
  </r>
  <r>
    <x v="4"/>
    <x v="5"/>
    <x v="5"/>
    <n v="358.27562462999998"/>
  </r>
  <r>
    <x v="4"/>
    <x v="6"/>
    <x v="0"/>
    <n v="413.43472137999998"/>
  </r>
  <r>
    <x v="4"/>
    <x v="6"/>
    <x v="1"/>
    <n v="419.42952484"/>
  </r>
  <r>
    <x v="4"/>
    <x v="6"/>
    <x v="2"/>
    <n v="423.37216237000001"/>
  </r>
  <r>
    <x v="4"/>
    <x v="6"/>
    <x v="3"/>
    <n v="424.55760442000002"/>
  </r>
  <r>
    <x v="4"/>
    <x v="6"/>
    <x v="4"/>
    <n v="426.51056937999999"/>
  </r>
  <r>
    <x v="4"/>
    <x v="6"/>
    <x v="5"/>
    <n v="427.32093945999998"/>
  </r>
  <r>
    <x v="4"/>
    <x v="7"/>
    <x v="0"/>
    <n v="386.63716792999998"/>
  </r>
  <r>
    <x v="4"/>
    <x v="7"/>
    <x v="1"/>
    <n v="389.49828296999999"/>
  </r>
  <r>
    <x v="4"/>
    <x v="7"/>
    <x v="2"/>
    <n v="393.08166717"/>
  </r>
  <r>
    <x v="4"/>
    <x v="7"/>
    <x v="3"/>
    <n v="393.00305084000001"/>
  </r>
  <r>
    <x v="4"/>
    <x v="7"/>
    <x v="4"/>
    <n v="393.51395477"/>
  </r>
  <r>
    <x v="4"/>
    <x v="7"/>
    <x v="5"/>
    <n v="391.38897940999999"/>
  </r>
  <r>
    <x v="4"/>
    <x v="8"/>
    <x v="0"/>
    <n v="463.90899846000002"/>
  </r>
  <r>
    <x v="4"/>
    <x v="8"/>
    <x v="1"/>
    <n v="465.71824355000001"/>
  </r>
  <r>
    <x v="4"/>
    <x v="8"/>
    <x v="2"/>
    <n v="465.39224078000001"/>
  </r>
  <r>
    <x v="4"/>
    <x v="8"/>
    <x v="3"/>
    <n v="467.62612353999998"/>
  </r>
  <r>
    <x v="4"/>
    <x v="8"/>
    <x v="4"/>
    <n v="466.41029558000002"/>
  </r>
  <r>
    <x v="4"/>
    <x v="8"/>
    <x v="5"/>
    <n v="465.8039622"/>
  </r>
  <r>
    <x v="4"/>
    <x v="9"/>
    <x v="0"/>
    <n v="391.10875686000003"/>
  </r>
  <r>
    <x v="4"/>
    <x v="9"/>
    <x v="1"/>
    <n v="395.48917494"/>
  </r>
  <r>
    <x v="4"/>
    <x v="9"/>
    <x v="2"/>
    <n v="393.51172907"/>
  </r>
  <r>
    <x v="4"/>
    <x v="9"/>
    <x v="3"/>
    <n v="395.24318068000002"/>
  </r>
  <r>
    <x v="4"/>
    <x v="9"/>
    <x v="4"/>
    <n v="397.21939659999998"/>
  </r>
  <r>
    <x v="4"/>
    <x v="9"/>
    <x v="5"/>
    <n v="397.17967465999999"/>
  </r>
  <r>
    <x v="4"/>
    <x v="10"/>
    <x v="0"/>
    <n v="361.47821441999997"/>
  </r>
  <r>
    <x v="4"/>
    <x v="10"/>
    <x v="1"/>
    <n v="367.55104841999997"/>
  </r>
  <r>
    <x v="4"/>
    <x v="10"/>
    <x v="2"/>
    <n v="367.91859947"/>
  </r>
  <r>
    <x v="4"/>
    <x v="10"/>
    <x v="3"/>
    <n v="365.63750414999998"/>
  </r>
  <r>
    <x v="4"/>
    <x v="10"/>
    <x v="4"/>
    <n v="369.22075174000003"/>
  </r>
  <r>
    <x v="4"/>
    <x v="10"/>
    <x v="5"/>
    <n v="369.51612834000002"/>
  </r>
  <r>
    <x v="4"/>
    <x v="11"/>
    <x v="0"/>
    <n v="489.40402763999998"/>
  </r>
  <r>
    <x v="4"/>
    <x v="11"/>
    <x v="1"/>
    <n v="494.20018711"/>
  </r>
  <r>
    <x v="4"/>
    <x v="11"/>
    <x v="2"/>
    <n v="497.51132835999999"/>
  </r>
  <r>
    <x v="4"/>
    <x v="11"/>
    <x v="3"/>
    <n v="497.36207495999997"/>
  </r>
  <r>
    <x v="4"/>
    <x v="11"/>
    <x v="4"/>
    <n v="499.79914917000002"/>
  </r>
  <r>
    <x v="4"/>
    <x v="11"/>
    <x v="5"/>
    <n v="497.65001282999998"/>
  </r>
  <r>
    <x v="4"/>
    <x v="12"/>
    <x v="0"/>
    <n v="419.58498444999998"/>
  </r>
  <r>
    <x v="4"/>
    <x v="12"/>
    <x v="1"/>
    <n v="424.74587975999998"/>
  </r>
  <r>
    <x v="4"/>
    <x v="12"/>
    <x v="2"/>
    <n v="417.56767438999998"/>
  </r>
  <r>
    <x v="4"/>
    <x v="12"/>
    <x v="3"/>
    <n v="421.57632405999999"/>
  </r>
  <r>
    <x v="4"/>
    <x v="12"/>
    <x v="4"/>
    <n v="421.61848172999998"/>
  </r>
  <r>
    <x v="4"/>
    <x v="12"/>
    <x v="5"/>
    <n v="421.53415803000001"/>
  </r>
  <r>
    <x v="4"/>
    <x v="13"/>
    <x v="0"/>
    <n v="346.89525607000002"/>
  </r>
  <r>
    <x v="4"/>
    <x v="13"/>
    <x v="1"/>
    <n v="348.35221615"/>
  </r>
  <r>
    <x v="4"/>
    <x v="13"/>
    <x v="2"/>
    <n v="349.98947156999998"/>
  </r>
  <r>
    <x v="4"/>
    <x v="13"/>
    <x v="3"/>
    <n v="347.50454631999997"/>
  </r>
  <r>
    <x v="4"/>
    <x v="13"/>
    <x v="4"/>
    <n v="348.79031312000001"/>
  </r>
  <r>
    <x v="4"/>
    <x v="13"/>
    <x v="5"/>
    <n v="347.77882120999999"/>
  </r>
  <r>
    <x v="4"/>
    <x v="14"/>
    <x v="0"/>
    <n v="423.44647183000001"/>
  </r>
  <r>
    <x v="4"/>
    <x v="14"/>
    <x v="1"/>
    <n v="428.35845089999998"/>
  </r>
  <r>
    <x v="4"/>
    <x v="14"/>
    <x v="2"/>
    <n v="427.67307738"/>
  </r>
  <r>
    <x v="4"/>
    <x v="14"/>
    <x v="3"/>
    <n v="436.09823699999998"/>
  </r>
  <r>
    <x v="4"/>
    <x v="14"/>
    <x v="4"/>
    <n v="434.09218511"/>
  </r>
  <r>
    <x v="4"/>
    <x v="14"/>
    <x v="5"/>
    <n v="437.69515024999998"/>
  </r>
  <r>
    <x v="4"/>
    <x v="15"/>
    <x v="0"/>
    <n v="365.84836303999998"/>
  </r>
  <r>
    <x v="4"/>
    <x v="15"/>
    <x v="1"/>
    <n v="370.01903437999999"/>
  </r>
  <r>
    <x v="4"/>
    <x v="15"/>
    <x v="2"/>
    <n v="369.13098869999999"/>
  </r>
  <r>
    <x v="4"/>
    <x v="15"/>
    <x v="3"/>
    <n v="370.23838167000002"/>
  </r>
  <r>
    <x v="4"/>
    <x v="15"/>
    <x v="4"/>
    <n v="372.68195501999998"/>
  </r>
  <r>
    <x v="4"/>
    <x v="15"/>
    <x v="5"/>
    <n v="372.23473667000002"/>
  </r>
  <r>
    <x v="4"/>
    <x v="16"/>
    <x v="0"/>
    <n v="371.61923007000001"/>
  </r>
  <r>
    <x v="4"/>
    <x v="16"/>
    <x v="1"/>
    <n v="375.2239366"/>
  </r>
  <r>
    <x v="4"/>
    <x v="16"/>
    <x v="2"/>
    <n v="377.28766825000002"/>
  </r>
  <r>
    <x v="4"/>
    <x v="16"/>
    <x v="3"/>
    <n v="380.9850874"/>
  </r>
  <r>
    <x v="4"/>
    <x v="16"/>
    <x v="4"/>
    <n v="381.97564863000002"/>
  </r>
  <r>
    <x v="4"/>
    <x v="16"/>
    <x v="5"/>
    <n v="382.43401941000002"/>
  </r>
  <r>
    <x v="4"/>
    <x v="17"/>
    <x v="0"/>
    <n v="369.80172554000001"/>
  </r>
  <r>
    <x v="4"/>
    <x v="17"/>
    <x v="1"/>
    <n v="370.28246777999999"/>
  </r>
  <r>
    <x v="4"/>
    <x v="17"/>
    <x v="2"/>
    <n v="370.28246777999999"/>
  </r>
  <r>
    <x v="4"/>
    <x v="17"/>
    <x v="3"/>
    <n v="370.54166550999997"/>
  </r>
  <r>
    <x v="4"/>
    <x v="17"/>
    <x v="4"/>
    <n v="369.80058216999998"/>
  </r>
  <r>
    <x v="4"/>
    <x v="17"/>
    <x v="5"/>
    <n v="372.13032584000001"/>
  </r>
  <r>
    <x v="4"/>
    <x v="18"/>
    <x v="0"/>
    <n v="397.33484634000001"/>
  </r>
  <r>
    <x v="4"/>
    <x v="18"/>
    <x v="1"/>
    <n v="401.38766177000002"/>
  </r>
  <r>
    <x v="4"/>
    <x v="18"/>
    <x v="2"/>
    <n v="397.37378515"/>
  </r>
  <r>
    <x v="4"/>
    <x v="18"/>
    <x v="3"/>
    <n v="399.79776523999999"/>
  </r>
  <r>
    <x v="4"/>
    <x v="18"/>
    <x v="4"/>
    <n v="403.15606643000001"/>
  </r>
  <r>
    <x v="4"/>
    <x v="18"/>
    <x v="5"/>
    <n v="402.47070112"/>
  </r>
  <r>
    <x v="4"/>
    <x v="19"/>
    <x v="0"/>
    <n v="387.69489220000003"/>
  </r>
  <r>
    <x v="4"/>
    <x v="19"/>
    <x v="1"/>
    <n v="392.11461396999999"/>
  </r>
  <r>
    <x v="4"/>
    <x v="19"/>
    <x v="2"/>
    <n v="395.09468504"/>
  </r>
  <r>
    <x v="4"/>
    <x v="19"/>
    <x v="3"/>
    <n v="395.01566609999998"/>
  </r>
  <r>
    <x v="4"/>
    <x v="19"/>
    <x v="4"/>
    <n v="394.06762850000001"/>
  </r>
  <r>
    <x v="4"/>
    <x v="19"/>
    <x v="5"/>
    <n v="395.48627196000001"/>
  </r>
  <r>
    <x v="4"/>
    <x v="20"/>
    <x v="0"/>
    <n v="412.23425104"/>
  </r>
  <r>
    <x v="4"/>
    <x v="20"/>
    <x v="1"/>
    <n v="416.7688278"/>
  </r>
  <r>
    <x v="4"/>
    <x v="20"/>
    <x v="2"/>
    <n v="421.72837685000002"/>
  </r>
  <r>
    <x v="4"/>
    <x v="20"/>
    <x v="3"/>
    <n v="423.71050021999997"/>
  </r>
  <r>
    <x v="4"/>
    <x v="20"/>
    <x v="4"/>
    <n v="424.17658175000003"/>
  </r>
  <r>
    <x v="4"/>
    <x v="20"/>
    <x v="5"/>
    <n v="426.67922357999998"/>
  </r>
  <r>
    <x v="4"/>
    <x v="21"/>
    <x v="0"/>
    <n v="376.76171319999997"/>
  </r>
  <r>
    <x v="4"/>
    <x v="21"/>
    <x v="1"/>
    <n v="380.86841586999998"/>
  </r>
  <r>
    <x v="4"/>
    <x v="21"/>
    <x v="2"/>
    <n v="380.90650270999998"/>
  </r>
  <r>
    <x v="4"/>
    <x v="21"/>
    <x v="3"/>
    <n v="383.19194173"/>
  </r>
  <r>
    <x v="4"/>
    <x v="21"/>
    <x v="4"/>
    <n v="382.84706894999999"/>
  </r>
  <r>
    <x v="4"/>
    <x v="21"/>
    <x v="5"/>
    <n v="381.20082654999999"/>
  </r>
  <r>
    <x v="4"/>
    <x v="22"/>
    <x v="0"/>
    <n v="372.84971259000002"/>
  </r>
  <r>
    <x v="4"/>
    <x v="22"/>
    <x v="1"/>
    <n v="375.98165017999997"/>
  </r>
  <r>
    <x v="4"/>
    <x v="22"/>
    <x v="2"/>
    <n v="378.42553091000002"/>
  </r>
  <r>
    <x v="4"/>
    <x v="22"/>
    <x v="3"/>
    <n v="378.57690112"/>
  </r>
  <r>
    <x v="4"/>
    <x v="22"/>
    <x v="4"/>
    <n v="378.53904340999998"/>
  </r>
  <r>
    <x v="4"/>
    <x v="22"/>
    <x v="5"/>
    <n v="379.40968321000003"/>
  </r>
  <r>
    <x v="4"/>
    <x v="23"/>
    <x v="0"/>
    <n v="381.27706874"/>
  </r>
  <r>
    <x v="4"/>
    <x v="23"/>
    <x v="1"/>
    <n v="386.11928750999999"/>
  </r>
  <r>
    <x v="4"/>
    <x v="23"/>
    <x v="2"/>
    <n v="388.47461515999998"/>
  </r>
  <r>
    <x v="4"/>
    <x v="23"/>
    <x v="3"/>
    <n v="387.07610655000002"/>
  </r>
  <r>
    <x v="4"/>
    <x v="23"/>
    <x v="4"/>
    <n v="384.94718800999999"/>
  </r>
  <r>
    <x v="4"/>
    <x v="23"/>
    <x v="5"/>
    <n v="386.25600845000002"/>
  </r>
  <r>
    <x v="4"/>
    <x v="24"/>
    <x v="0"/>
    <n v="377.36037513000002"/>
  </r>
  <r>
    <x v="4"/>
    <x v="24"/>
    <x v="1"/>
    <n v="380.60567436000002"/>
  </r>
  <r>
    <x v="4"/>
    <x v="24"/>
    <x v="2"/>
    <n v="385.70579040000001"/>
  </r>
  <r>
    <x v="4"/>
    <x v="24"/>
    <x v="3"/>
    <n v="387.17147240000003"/>
  </r>
  <r>
    <x v="4"/>
    <x v="24"/>
    <x v="4"/>
    <n v="389.14604691"/>
  </r>
  <r>
    <x v="4"/>
    <x v="24"/>
    <x v="5"/>
    <n v="389.49627835000001"/>
  </r>
  <r>
    <x v="4"/>
    <x v="25"/>
    <x v="0"/>
    <n v="383.35378236999998"/>
  </r>
  <r>
    <x v="4"/>
    <x v="25"/>
    <x v="1"/>
    <n v="384.77219136000002"/>
  </r>
  <r>
    <x v="4"/>
    <x v="25"/>
    <x v="2"/>
    <n v="391.50570470999997"/>
  </r>
  <r>
    <x v="4"/>
    <x v="25"/>
    <x v="3"/>
    <n v="392.99342639000002"/>
  </r>
  <r>
    <x v="4"/>
    <x v="25"/>
    <x v="4"/>
    <n v="393.03272573999999"/>
  </r>
  <r>
    <x v="4"/>
    <x v="25"/>
    <x v="5"/>
    <n v="392.12875047"/>
  </r>
  <r>
    <x v="4"/>
    <x v="26"/>
    <x v="0"/>
    <n v="431.45628317000001"/>
  </r>
  <r>
    <x v="4"/>
    <x v="26"/>
    <x v="1"/>
    <n v="437.32408862"/>
  </r>
  <r>
    <x v="4"/>
    <x v="26"/>
    <x v="2"/>
    <n v="440.95387856000002"/>
  </r>
  <r>
    <x v="4"/>
    <x v="26"/>
    <x v="3"/>
    <n v="442.36493096999999"/>
  </r>
  <r>
    <x v="4"/>
    <x v="26"/>
    <x v="4"/>
    <n v="447.00976278000002"/>
  </r>
  <r>
    <x v="4"/>
    <x v="26"/>
    <x v="5"/>
    <n v="446.42865009000002"/>
  </r>
  <r>
    <x v="4"/>
    <x v="27"/>
    <x v="0"/>
    <n v="341.49709705999999"/>
  </r>
  <r>
    <x v="4"/>
    <x v="27"/>
    <x v="1"/>
    <n v="345.39016397"/>
  </r>
  <r>
    <x v="4"/>
    <x v="27"/>
    <x v="2"/>
    <n v="349.4657679"/>
  </r>
  <r>
    <x v="4"/>
    <x v="27"/>
    <x v="3"/>
    <n v="351.00341728000001"/>
  </r>
  <r>
    <x v="4"/>
    <x v="27"/>
    <x v="4"/>
    <n v="353.74124395000001"/>
  </r>
  <r>
    <x v="4"/>
    <x v="27"/>
    <x v="5"/>
    <n v="356.53579977999999"/>
  </r>
  <r>
    <x v="4"/>
    <x v="28"/>
    <x v="0"/>
    <n v="420.97692085"/>
  </r>
  <r>
    <x v="4"/>
    <x v="28"/>
    <x v="1"/>
    <n v="424.00795468000001"/>
  </r>
  <r>
    <x v="4"/>
    <x v="28"/>
    <x v="2"/>
    <n v="424.26235945000002"/>
  </r>
  <r>
    <x v="4"/>
    <x v="28"/>
    <x v="3"/>
    <n v="427.82616327"/>
  </r>
  <r>
    <x v="4"/>
    <x v="28"/>
    <x v="4"/>
    <n v="429.45190272000002"/>
  </r>
  <r>
    <x v="4"/>
    <x v="28"/>
    <x v="5"/>
    <n v="430.13902575999998"/>
  </r>
  <r>
    <x v="4"/>
    <x v="29"/>
    <x v="0"/>
    <n v="384.22507488000002"/>
  </r>
  <r>
    <x v="4"/>
    <x v="29"/>
    <x v="1"/>
    <n v="388.29786066999998"/>
  </r>
  <r>
    <x v="4"/>
    <x v="29"/>
    <x v="2"/>
    <n v="392.33615842"/>
  </r>
  <r>
    <x v="4"/>
    <x v="29"/>
    <x v="3"/>
    <n v="397.20112677999998"/>
  </r>
  <r>
    <x v="4"/>
    <x v="29"/>
    <x v="4"/>
    <n v="393.54687643"/>
  </r>
  <r>
    <x v="4"/>
    <x v="29"/>
    <x v="5"/>
    <n v="395.08170925000002"/>
  </r>
  <r>
    <x v="4"/>
    <x v="30"/>
    <x v="0"/>
    <n v="475.53995871000001"/>
  </r>
  <r>
    <x v="4"/>
    <x v="30"/>
    <x v="1"/>
    <n v="475.25463473000002"/>
  </r>
  <r>
    <x v="4"/>
    <x v="30"/>
    <x v="2"/>
    <n v="476.87050048999998"/>
  </r>
  <r>
    <x v="4"/>
    <x v="30"/>
    <x v="3"/>
    <n v="480.01784579000002"/>
  </r>
  <r>
    <x v="4"/>
    <x v="30"/>
    <x v="4"/>
    <n v="477.18574051000002"/>
  </r>
  <r>
    <x v="4"/>
    <x v="30"/>
    <x v="5"/>
    <n v="476.08821331000001"/>
  </r>
  <r>
    <x v="4"/>
    <x v="31"/>
    <x v="0"/>
    <n v="419.66084574000001"/>
  </r>
  <r>
    <x v="4"/>
    <x v="31"/>
    <x v="1"/>
    <n v="423.77352202999998"/>
  </r>
  <r>
    <x v="4"/>
    <x v="31"/>
    <x v="2"/>
    <n v="419.02725858000002"/>
  </r>
  <r>
    <x v="4"/>
    <x v="31"/>
    <x v="3"/>
    <n v="423.04992026000002"/>
  </r>
  <r>
    <x v="4"/>
    <x v="31"/>
    <x v="4"/>
    <n v="432.14549359"/>
  </r>
  <r>
    <x v="4"/>
    <x v="31"/>
    <x v="5"/>
    <n v="434.73836655000002"/>
  </r>
  <r>
    <x v="4"/>
    <x v="32"/>
    <x v="0"/>
    <n v="382.70180183000002"/>
  </r>
  <r>
    <x v="4"/>
    <x v="32"/>
    <x v="1"/>
    <n v="386.98806201000002"/>
  </r>
  <r>
    <x v="4"/>
    <x v="32"/>
    <x v="2"/>
    <n v="389.27129158000002"/>
  </r>
  <r>
    <x v="4"/>
    <x v="32"/>
    <x v="3"/>
    <n v="391.80155497999999"/>
  </r>
  <r>
    <x v="4"/>
    <x v="32"/>
    <x v="4"/>
    <n v="392.38925733000002"/>
  </r>
  <r>
    <x v="4"/>
    <x v="32"/>
    <x v="5"/>
    <n v="391.99686807"/>
  </r>
  <r>
    <x v="5"/>
    <x v="0"/>
    <x v="0"/>
    <n v="711.14514981000002"/>
  </r>
  <r>
    <x v="5"/>
    <x v="0"/>
    <x v="1"/>
    <n v="715.41202070999998"/>
  </r>
  <r>
    <x v="5"/>
    <x v="0"/>
    <x v="2"/>
    <n v="725.07008298999995"/>
  </r>
  <r>
    <x v="5"/>
    <x v="0"/>
    <x v="3"/>
    <n v="730.07306656000003"/>
  </r>
  <r>
    <x v="5"/>
    <x v="0"/>
    <x v="4"/>
    <n v="741.60822100999997"/>
  </r>
  <r>
    <x v="5"/>
    <x v="0"/>
    <x v="5"/>
    <n v="756.21790295999995"/>
  </r>
  <r>
    <x v="5"/>
    <x v="1"/>
    <x v="0"/>
    <n v="701.03975581999998"/>
  </r>
  <r>
    <x v="5"/>
    <x v="1"/>
    <x v="1"/>
    <n v="700.89954786999999"/>
  </r>
  <r>
    <x v="5"/>
    <x v="1"/>
    <x v="2"/>
    <n v="700.89954786999999"/>
  </r>
  <r>
    <x v="5"/>
    <x v="1"/>
    <x v="3"/>
    <n v="702.09107710000001"/>
  </r>
  <r>
    <x v="5"/>
    <x v="1"/>
    <x v="4"/>
    <n v="706.30362356000001"/>
  </r>
  <r>
    <x v="5"/>
    <x v="1"/>
    <x v="5"/>
    <n v="710.82396674999995"/>
  </r>
  <r>
    <x v="5"/>
    <x v="2"/>
    <x v="0"/>
    <n v="1025.37817468"/>
  </r>
  <r>
    <x v="5"/>
    <x v="2"/>
    <x v="1"/>
    <n v="1025.3781747"/>
  </r>
  <r>
    <x v="5"/>
    <x v="2"/>
    <x v="2"/>
    <n v="1025.3781747"/>
  </r>
  <r>
    <x v="5"/>
    <x v="2"/>
    <x v="3"/>
    <n v="1025.3781747"/>
  </r>
  <r>
    <x v="5"/>
    <x v="2"/>
    <x v="4"/>
    <n v="1086.1831004999999"/>
  </r>
  <r>
    <x v="5"/>
    <x v="2"/>
    <x v="5"/>
    <n v="1086.07448215"/>
  </r>
  <r>
    <x v="5"/>
    <x v="3"/>
    <x v="0"/>
    <n v="960.59750254999994"/>
  </r>
  <r>
    <x v="5"/>
    <x v="3"/>
    <x v="1"/>
    <n v="960.59750254999994"/>
  </r>
  <r>
    <x v="5"/>
    <x v="3"/>
    <x v="2"/>
    <n v="960.59750254999994"/>
  </r>
  <r>
    <x v="5"/>
    <x v="3"/>
    <x v="3"/>
    <n v="960.59750254999994"/>
  </r>
  <r>
    <x v="5"/>
    <x v="3"/>
    <x v="4"/>
    <n v="960.88568180000004"/>
  </r>
  <r>
    <x v="5"/>
    <x v="3"/>
    <x v="5"/>
    <n v="1038.90959916"/>
  </r>
  <r>
    <x v="5"/>
    <x v="4"/>
    <x v="0"/>
    <n v="643.85820081999998"/>
  </r>
  <r>
    <x v="5"/>
    <x v="4"/>
    <x v="1"/>
    <n v="643.793815"/>
  </r>
  <r>
    <x v="5"/>
    <x v="4"/>
    <x v="2"/>
    <n v="643.85819437999999"/>
  </r>
  <r>
    <x v="5"/>
    <x v="4"/>
    <x v="3"/>
    <n v="643.85819437999999"/>
  </r>
  <r>
    <x v="5"/>
    <x v="4"/>
    <x v="4"/>
    <n v="643.98696601999995"/>
  </r>
  <r>
    <x v="5"/>
    <x v="4"/>
    <x v="5"/>
    <n v="645.91892691999999"/>
  </r>
  <r>
    <x v="5"/>
    <x v="5"/>
    <x v="0"/>
    <n v="607.07101187000001"/>
  </r>
  <r>
    <x v="5"/>
    <x v="5"/>
    <x v="1"/>
    <n v="605.49262724000005"/>
  </r>
  <r>
    <x v="5"/>
    <x v="5"/>
    <x v="2"/>
    <n v="605.49262724000005"/>
  </r>
  <r>
    <x v="5"/>
    <x v="5"/>
    <x v="3"/>
    <n v="605.49262724000005"/>
  </r>
  <r>
    <x v="5"/>
    <x v="5"/>
    <x v="4"/>
    <n v="601.85967147999997"/>
  </r>
  <r>
    <x v="5"/>
    <x v="5"/>
    <x v="5"/>
    <n v="601.85967147999997"/>
  </r>
  <r>
    <x v="5"/>
    <x v="6"/>
    <x v="0"/>
    <n v="591.67962086"/>
  </r>
  <r>
    <x v="5"/>
    <x v="6"/>
    <x v="1"/>
    <n v="591.67962086"/>
  </r>
  <r>
    <x v="5"/>
    <x v="6"/>
    <x v="2"/>
    <n v="591.67962086"/>
  </r>
  <r>
    <x v="5"/>
    <x v="6"/>
    <x v="3"/>
    <n v="593.63216361000002"/>
  </r>
  <r>
    <x v="5"/>
    <x v="6"/>
    <x v="4"/>
    <n v="595.65051297000002"/>
  </r>
  <r>
    <x v="5"/>
    <x v="6"/>
    <x v="5"/>
    <n v="595.65051297000002"/>
  </r>
  <r>
    <x v="5"/>
    <x v="7"/>
    <x v="0"/>
    <n v="745.99647288000006"/>
  </r>
  <r>
    <x v="5"/>
    <x v="7"/>
    <x v="1"/>
    <n v="745.99647288000006"/>
  </r>
  <r>
    <x v="5"/>
    <x v="7"/>
    <x v="2"/>
    <n v="745.99647288000006"/>
  </r>
  <r>
    <x v="5"/>
    <x v="7"/>
    <x v="3"/>
    <n v="745.99647288000006"/>
  </r>
  <r>
    <x v="5"/>
    <x v="7"/>
    <x v="4"/>
    <n v="748.30906195"/>
  </r>
  <r>
    <x v="5"/>
    <x v="7"/>
    <x v="5"/>
    <n v="748.30906195"/>
  </r>
  <r>
    <x v="5"/>
    <x v="8"/>
    <x v="0"/>
    <n v="790.52835550999998"/>
  </r>
  <r>
    <x v="5"/>
    <x v="8"/>
    <x v="1"/>
    <n v="790.52835550999998"/>
  </r>
  <r>
    <x v="5"/>
    <x v="8"/>
    <x v="2"/>
    <n v="790.52835550999998"/>
  </r>
  <r>
    <x v="5"/>
    <x v="8"/>
    <x v="3"/>
    <n v="793.37425758999996"/>
  </r>
  <r>
    <x v="5"/>
    <x v="8"/>
    <x v="4"/>
    <n v="796.07173006999994"/>
  </r>
  <r>
    <x v="5"/>
    <x v="8"/>
    <x v="5"/>
    <n v="793.52430053"/>
  </r>
  <r>
    <x v="5"/>
    <x v="9"/>
    <x v="0"/>
    <n v="759.45163816000002"/>
  </r>
  <r>
    <x v="5"/>
    <x v="9"/>
    <x v="1"/>
    <n v="770.84341272999995"/>
  </r>
  <r>
    <x v="5"/>
    <x v="9"/>
    <x v="2"/>
    <n v="778.32059383000001"/>
  </r>
  <r>
    <x v="5"/>
    <x v="9"/>
    <x v="3"/>
    <n v="796.92245602000003"/>
  </r>
  <r>
    <x v="5"/>
    <x v="9"/>
    <x v="4"/>
    <n v="797.00214827000002"/>
  </r>
  <r>
    <x v="5"/>
    <x v="9"/>
    <x v="5"/>
    <n v="811.82638823000002"/>
  </r>
  <r>
    <x v="5"/>
    <x v="10"/>
    <x v="0"/>
    <n v="966.09120350000001"/>
  </r>
  <r>
    <x v="5"/>
    <x v="10"/>
    <x v="1"/>
    <n v="962.61327516999995"/>
  </r>
  <r>
    <x v="5"/>
    <x v="10"/>
    <x v="2"/>
    <n v="1010.84020026"/>
  </r>
  <r>
    <x v="5"/>
    <x v="10"/>
    <x v="3"/>
    <n v="1010.8402003"/>
  </r>
  <r>
    <x v="5"/>
    <x v="10"/>
    <x v="4"/>
    <n v="1005.6849152999999"/>
  </r>
  <r>
    <x v="5"/>
    <x v="10"/>
    <x v="5"/>
    <n v="1010.81390835"/>
  </r>
  <r>
    <x v="5"/>
    <x v="11"/>
    <x v="0"/>
    <n v="1070.9316417800001"/>
  </r>
  <r>
    <x v="5"/>
    <x v="11"/>
    <x v="1"/>
    <n v="1072.10966661"/>
  </r>
  <r>
    <x v="5"/>
    <x v="11"/>
    <x v="2"/>
    <n v="1072.1096666000001"/>
  </r>
  <r>
    <x v="5"/>
    <x v="11"/>
    <x v="3"/>
    <n v="1072.1096666000001"/>
  </r>
  <r>
    <x v="5"/>
    <x v="11"/>
    <x v="4"/>
    <n v="1075.6476285000001"/>
  </r>
  <r>
    <x v="5"/>
    <x v="11"/>
    <x v="5"/>
    <n v="1075.6476285000001"/>
  </r>
  <r>
    <x v="5"/>
    <x v="12"/>
    <x v="0"/>
    <n v="872.56668992000004"/>
  </r>
  <r>
    <x v="5"/>
    <x v="12"/>
    <x v="1"/>
    <n v="869.33819316999995"/>
  </r>
  <r>
    <x v="5"/>
    <x v="12"/>
    <x v="2"/>
    <n v="885.68175120000001"/>
  </r>
  <r>
    <x v="5"/>
    <x v="12"/>
    <x v="3"/>
    <n v="885.68175120000001"/>
  </r>
  <r>
    <x v="5"/>
    <x v="12"/>
    <x v="4"/>
    <n v="891.70438710999997"/>
  </r>
  <r>
    <x v="5"/>
    <x v="12"/>
    <x v="5"/>
    <n v="964.73497640999994"/>
  </r>
  <r>
    <x v="5"/>
    <x v="13"/>
    <x v="0"/>
    <n v="715.30257145999997"/>
  </r>
  <r>
    <x v="5"/>
    <x v="13"/>
    <x v="1"/>
    <n v="715.30257145999997"/>
  </r>
  <r>
    <x v="5"/>
    <x v="13"/>
    <x v="2"/>
    <n v="715.30257145999997"/>
  </r>
  <r>
    <x v="5"/>
    <x v="13"/>
    <x v="3"/>
    <n v="715.30257145999997"/>
  </r>
  <r>
    <x v="5"/>
    <x v="13"/>
    <x v="4"/>
    <n v="712.01217962999999"/>
  </r>
  <r>
    <x v="5"/>
    <x v="13"/>
    <x v="5"/>
    <n v="712.01217962999999"/>
  </r>
  <r>
    <x v="5"/>
    <x v="14"/>
    <x v="0"/>
    <n v="783.26256197999999"/>
  </r>
  <r>
    <x v="5"/>
    <x v="14"/>
    <x v="1"/>
    <n v="783.26256197999999"/>
  </r>
  <r>
    <x v="5"/>
    <x v="14"/>
    <x v="2"/>
    <n v="783.26256197999999"/>
  </r>
  <r>
    <x v="5"/>
    <x v="14"/>
    <x v="3"/>
    <n v="822.50401634000002"/>
  </r>
  <r>
    <x v="5"/>
    <x v="14"/>
    <x v="4"/>
    <n v="822.66851713999995"/>
  </r>
  <r>
    <x v="5"/>
    <x v="14"/>
    <x v="5"/>
    <n v="822.66851713999995"/>
  </r>
  <r>
    <x v="5"/>
    <x v="15"/>
    <x v="0"/>
    <n v="743.03528175999998"/>
  </r>
  <r>
    <x v="5"/>
    <x v="15"/>
    <x v="1"/>
    <n v="816.52147113000001"/>
  </r>
  <r>
    <x v="5"/>
    <x v="15"/>
    <x v="2"/>
    <n v="816.52147113000001"/>
  </r>
  <r>
    <x v="5"/>
    <x v="15"/>
    <x v="3"/>
    <n v="816.52147113000001"/>
  </r>
  <r>
    <x v="5"/>
    <x v="15"/>
    <x v="4"/>
    <n v="817.50129690000006"/>
  </r>
  <r>
    <x v="5"/>
    <x v="15"/>
    <x v="5"/>
    <n v="817.50129690000006"/>
  </r>
  <r>
    <x v="5"/>
    <x v="16"/>
    <x v="0"/>
    <n v="624.9443387"/>
  </r>
  <r>
    <x v="5"/>
    <x v="16"/>
    <x v="1"/>
    <n v="624.9443387"/>
  </r>
  <r>
    <x v="5"/>
    <x v="16"/>
    <x v="2"/>
    <n v="624.9443387"/>
  </r>
  <r>
    <x v="5"/>
    <x v="16"/>
    <x v="3"/>
    <n v="624.9443387"/>
  </r>
  <r>
    <x v="5"/>
    <x v="16"/>
    <x v="4"/>
    <n v="622.81952794999995"/>
  </r>
  <r>
    <x v="5"/>
    <x v="16"/>
    <x v="5"/>
    <n v="675.75918782999997"/>
  </r>
  <r>
    <x v="5"/>
    <x v="17"/>
    <x v="0"/>
    <n v="764.20825397999999"/>
  </r>
  <r>
    <x v="5"/>
    <x v="17"/>
    <x v="1"/>
    <n v="764.20825397999999"/>
  </r>
  <r>
    <x v="5"/>
    <x v="17"/>
    <x v="2"/>
    <n v="764.20825397999999"/>
  </r>
  <r>
    <x v="5"/>
    <x v="17"/>
    <x v="3"/>
    <n v="818.54346083999997"/>
  </r>
  <r>
    <x v="5"/>
    <x v="17"/>
    <x v="4"/>
    <n v="816.33339350000006"/>
  </r>
  <r>
    <x v="5"/>
    <x v="17"/>
    <x v="5"/>
    <n v="816.33339350000006"/>
  </r>
  <r>
    <x v="5"/>
    <x v="18"/>
    <x v="0"/>
    <n v="669.15756713999997"/>
  </r>
  <r>
    <x v="5"/>
    <x v="18"/>
    <x v="1"/>
    <n v="669.15756713999997"/>
  </r>
  <r>
    <x v="5"/>
    <x v="18"/>
    <x v="2"/>
    <n v="669.15756713999997"/>
  </r>
  <r>
    <x v="5"/>
    <x v="18"/>
    <x v="3"/>
    <n v="713.38888233"/>
  </r>
  <r>
    <x v="5"/>
    <x v="18"/>
    <x v="4"/>
    <n v="712.96084900000005"/>
  </r>
  <r>
    <x v="5"/>
    <x v="18"/>
    <x v="5"/>
    <n v="715.45621197000003"/>
  </r>
  <r>
    <x v="5"/>
    <x v="19"/>
    <x v="0"/>
    <n v="688.84726220000005"/>
  </r>
  <r>
    <x v="5"/>
    <x v="19"/>
    <x v="1"/>
    <n v="689.39834000999997"/>
  </r>
  <r>
    <x v="5"/>
    <x v="19"/>
    <x v="2"/>
    <n v="706.84011800999997"/>
  </r>
  <r>
    <x v="5"/>
    <x v="19"/>
    <x v="3"/>
    <n v="706.91080202000001"/>
  </r>
  <r>
    <x v="5"/>
    <x v="19"/>
    <x v="4"/>
    <n v="732.57166413000004"/>
  </r>
  <r>
    <x v="5"/>
    <x v="19"/>
    <x v="5"/>
    <n v="752.49761338999997"/>
  </r>
  <r>
    <x v="5"/>
    <x v="20"/>
    <x v="0"/>
    <n v="693.43677186000002"/>
  </r>
  <r>
    <x v="5"/>
    <x v="20"/>
    <x v="1"/>
    <n v="695.72511321000002"/>
  </r>
  <r>
    <x v="5"/>
    <x v="20"/>
    <x v="2"/>
    <n v="768.98496763000003"/>
  </r>
  <r>
    <x v="5"/>
    <x v="20"/>
    <x v="3"/>
    <n v="769.29256162000001"/>
  </r>
  <r>
    <x v="5"/>
    <x v="20"/>
    <x v="4"/>
    <n v="770.06185417999995"/>
  </r>
  <r>
    <x v="5"/>
    <x v="20"/>
    <x v="5"/>
    <n v="770.06185417999995"/>
  </r>
  <r>
    <x v="5"/>
    <x v="21"/>
    <x v="0"/>
    <n v="794.69592593000004"/>
  </r>
  <r>
    <x v="5"/>
    <x v="21"/>
    <x v="1"/>
    <n v="795.64956103999998"/>
  </r>
  <r>
    <x v="5"/>
    <x v="21"/>
    <x v="2"/>
    <n v="805.43605063999996"/>
  </r>
  <r>
    <x v="5"/>
    <x v="21"/>
    <x v="3"/>
    <n v="805.43605063999996"/>
  </r>
  <r>
    <x v="5"/>
    <x v="21"/>
    <x v="4"/>
    <n v="807.04692274000001"/>
  </r>
  <r>
    <x v="5"/>
    <x v="21"/>
    <x v="5"/>
    <n v="807.04692274000001"/>
  </r>
  <r>
    <x v="5"/>
    <x v="22"/>
    <x v="0"/>
    <n v="757.77463905000002"/>
  </r>
  <r>
    <x v="5"/>
    <x v="22"/>
    <x v="1"/>
    <n v="757.77463905000002"/>
  </r>
  <r>
    <x v="5"/>
    <x v="22"/>
    <x v="2"/>
    <n v="757.77463905000002"/>
  </r>
  <r>
    <x v="5"/>
    <x v="22"/>
    <x v="3"/>
    <n v="757.77463905000002"/>
  </r>
  <r>
    <x v="5"/>
    <x v="22"/>
    <x v="4"/>
    <n v="759.21441086000004"/>
  </r>
  <r>
    <x v="5"/>
    <x v="22"/>
    <x v="5"/>
    <n v="835.43953770999997"/>
  </r>
  <r>
    <x v="5"/>
    <x v="23"/>
    <x v="0"/>
    <n v="670.79934874000003"/>
  </r>
  <r>
    <x v="5"/>
    <x v="23"/>
    <x v="1"/>
    <n v="670.79934874000003"/>
  </r>
  <r>
    <x v="5"/>
    <x v="23"/>
    <x v="2"/>
    <n v="670.79934874000003"/>
  </r>
  <r>
    <x v="5"/>
    <x v="23"/>
    <x v="3"/>
    <n v="670.79934874000003"/>
  </r>
  <r>
    <x v="5"/>
    <x v="23"/>
    <x v="4"/>
    <n v="718.15778276000003"/>
  </r>
  <r>
    <x v="5"/>
    <x v="23"/>
    <x v="5"/>
    <n v="727.63746548999995"/>
  </r>
  <r>
    <x v="5"/>
    <x v="24"/>
    <x v="0"/>
    <n v="721.57316890000004"/>
  </r>
  <r>
    <x v="5"/>
    <x v="24"/>
    <x v="1"/>
    <n v="729.29400181000005"/>
  </r>
  <r>
    <x v="5"/>
    <x v="24"/>
    <x v="2"/>
    <n v="729.36693120999996"/>
  </r>
  <r>
    <x v="5"/>
    <x v="24"/>
    <x v="3"/>
    <n v="729.95042475000002"/>
  </r>
  <r>
    <x v="5"/>
    <x v="24"/>
    <x v="4"/>
    <n v="727.76057347999995"/>
  </r>
  <r>
    <x v="5"/>
    <x v="24"/>
    <x v="5"/>
    <n v="742.09745678000002"/>
  </r>
  <r>
    <x v="5"/>
    <x v="25"/>
    <x v="0"/>
    <n v="679.58166011000003"/>
  </r>
  <r>
    <x v="5"/>
    <x v="25"/>
    <x v="1"/>
    <n v="682.43590308"/>
  </r>
  <r>
    <x v="5"/>
    <x v="25"/>
    <x v="2"/>
    <n v="682.43590308"/>
  </r>
  <r>
    <x v="5"/>
    <x v="25"/>
    <x v="3"/>
    <n v="682.64063384999997"/>
  </r>
  <r>
    <x v="5"/>
    <x v="25"/>
    <x v="4"/>
    <n v="680.31965568999999"/>
  </r>
  <r>
    <x v="5"/>
    <x v="25"/>
    <x v="5"/>
    <n v="680.11555979000002"/>
  </r>
  <r>
    <x v="5"/>
    <x v="26"/>
    <x v="0"/>
    <n v="891.76155200000005"/>
  </r>
  <r>
    <x v="5"/>
    <x v="26"/>
    <x v="1"/>
    <n v="891.76155200000005"/>
  </r>
  <r>
    <x v="5"/>
    <x v="26"/>
    <x v="2"/>
    <n v="891.76155200000005"/>
  </r>
  <r>
    <x v="5"/>
    <x v="26"/>
    <x v="3"/>
    <n v="893.99095588"/>
  </r>
  <r>
    <x v="5"/>
    <x v="26"/>
    <x v="4"/>
    <n v="890.95138663"/>
  </r>
  <r>
    <x v="5"/>
    <x v="26"/>
    <x v="5"/>
    <n v="949.39779758999998"/>
  </r>
  <r>
    <x v="5"/>
    <x v="27"/>
    <x v="0"/>
    <n v="686.31440780000003"/>
  </r>
  <r>
    <x v="5"/>
    <x v="27"/>
    <x v="1"/>
    <n v="711.57077801000003"/>
  </r>
  <r>
    <x v="5"/>
    <x v="27"/>
    <x v="2"/>
    <n v="711.92656339999996"/>
  </r>
  <r>
    <x v="5"/>
    <x v="27"/>
    <x v="3"/>
    <n v="711.92656339999996"/>
  </r>
  <r>
    <x v="5"/>
    <x v="27"/>
    <x v="4"/>
    <n v="710.64509558999998"/>
  </r>
  <r>
    <x v="5"/>
    <x v="27"/>
    <x v="5"/>
    <n v="714.12725655999998"/>
  </r>
  <r>
    <x v="5"/>
    <x v="28"/>
    <x v="0"/>
    <n v="707.89083633999996"/>
  </r>
  <r>
    <x v="5"/>
    <x v="28"/>
    <x v="1"/>
    <n v="708.95267259000002"/>
  </r>
  <r>
    <x v="5"/>
    <x v="28"/>
    <x v="2"/>
    <n v="712.56833122"/>
  </r>
  <r>
    <x v="5"/>
    <x v="28"/>
    <x v="3"/>
    <n v="712.56833122"/>
  </r>
  <r>
    <x v="5"/>
    <x v="28"/>
    <x v="4"/>
    <n v="718.19762103999994"/>
  </r>
  <r>
    <x v="5"/>
    <x v="28"/>
    <x v="5"/>
    <n v="718.19762103999994"/>
  </r>
  <r>
    <x v="5"/>
    <x v="29"/>
    <x v="0"/>
    <n v="626.25013842999999"/>
  </r>
  <r>
    <x v="5"/>
    <x v="29"/>
    <x v="1"/>
    <n v="626.56326349999995"/>
  </r>
  <r>
    <x v="5"/>
    <x v="29"/>
    <x v="2"/>
    <n v="626.75123248"/>
  </r>
  <r>
    <x v="5"/>
    <x v="29"/>
    <x v="3"/>
    <n v="626.75123248"/>
  </r>
  <r>
    <x v="5"/>
    <x v="29"/>
    <x v="4"/>
    <n v="688.73692936999998"/>
  </r>
  <r>
    <x v="5"/>
    <x v="29"/>
    <x v="5"/>
    <n v="688.73692936999998"/>
  </r>
  <r>
    <x v="5"/>
    <x v="30"/>
    <x v="0"/>
    <n v="758.36958821999997"/>
  </r>
  <r>
    <x v="5"/>
    <x v="30"/>
    <x v="1"/>
    <n v="758.36958821999997"/>
  </r>
  <r>
    <x v="5"/>
    <x v="30"/>
    <x v="2"/>
    <n v="758.36958821999997"/>
  </r>
  <r>
    <x v="5"/>
    <x v="30"/>
    <x v="3"/>
    <n v="758.36958821999997"/>
  </r>
  <r>
    <x v="5"/>
    <x v="30"/>
    <x v="4"/>
    <n v="756.85284904000002"/>
  </r>
  <r>
    <x v="5"/>
    <x v="30"/>
    <x v="5"/>
    <n v="756.92853432000004"/>
  </r>
  <r>
    <x v="5"/>
    <x v="31"/>
    <x v="0"/>
    <n v="762.91196497999999"/>
  </r>
  <r>
    <x v="5"/>
    <x v="31"/>
    <x v="1"/>
    <n v="762.91196497999999"/>
  </r>
  <r>
    <x v="5"/>
    <x v="31"/>
    <x v="2"/>
    <n v="777.55987471000003"/>
  </r>
  <r>
    <x v="5"/>
    <x v="31"/>
    <x v="3"/>
    <n v="777.55987471000003"/>
  </r>
  <r>
    <x v="5"/>
    <x v="31"/>
    <x v="4"/>
    <n v="763.09726104000003"/>
  </r>
  <r>
    <x v="5"/>
    <x v="31"/>
    <x v="5"/>
    <n v="763.09726104000003"/>
  </r>
  <r>
    <x v="5"/>
    <x v="32"/>
    <x v="0"/>
    <n v="614.89920117999998"/>
  </r>
  <r>
    <x v="5"/>
    <x v="32"/>
    <x v="1"/>
    <n v="618.77306614999998"/>
  </r>
  <r>
    <x v="5"/>
    <x v="32"/>
    <x v="2"/>
    <n v="616.54548310999996"/>
  </r>
  <r>
    <x v="5"/>
    <x v="32"/>
    <x v="3"/>
    <n v="616.54548310999996"/>
  </r>
  <r>
    <x v="5"/>
    <x v="32"/>
    <x v="4"/>
    <n v="616.29886492000003"/>
  </r>
  <r>
    <x v="5"/>
    <x v="32"/>
    <x v="5"/>
    <n v="616.29886492000003"/>
  </r>
  <r>
    <x v="6"/>
    <x v="0"/>
    <x v="0"/>
    <n v="0.55000000000000004"/>
  </r>
  <r>
    <x v="6"/>
    <x v="0"/>
    <x v="1"/>
    <n v="0.84"/>
  </r>
  <r>
    <x v="6"/>
    <x v="0"/>
    <x v="2"/>
    <n v="0.82"/>
  </r>
  <r>
    <x v="6"/>
    <x v="0"/>
    <x v="3"/>
    <n v="0.46"/>
  </r>
  <r>
    <x v="6"/>
    <x v="0"/>
    <x v="4"/>
    <n v="0.83"/>
  </r>
  <r>
    <x v="6"/>
    <x v="0"/>
    <x v="5"/>
    <n v="1.02"/>
  </r>
  <r>
    <x v="6"/>
    <x v="1"/>
    <x v="0"/>
    <n v="0.54"/>
  </r>
  <r>
    <x v="6"/>
    <x v="1"/>
    <x v="1"/>
    <n v="0.56999999999999995"/>
  </r>
  <r>
    <x v="6"/>
    <x v="1"/>
    <x v="2"/>
    <n v="0.3"/>
  </r>
  <r>
    <x v="6"/>
    <x v="1"/>
    <x v="3"/>
    <n v="0.14000000000000001"/>
  </r>
  <r>
    <x v="6"/>
    <x v="1"/>
    <x v="4"/>
    <n v="0.28999999999999998"/>
  </r>
  <r>
    <x v="6"/>
    <x v="1"/>
    <x v="5"/>
    <n v="0.33"/>
  </r>
  <r>
    <x v="6"/>
    <x v="2"/>
    <x v="0"/>
    <n v="0.15"/>
  </r>
  <r>
    <x v="6"/>
    <x v="2"/>
    <x v="1"/>
    <n v="0.39"/>
  </r>
  <r>
    <x v="6"/>
    <x v="2"/>
    <x v="2"/>
    <n v="0.45"/>
  </r>
  <r>
    <x v="6"/>
    <x v="2"/>
    <x v="3"/>
    <n v="0.14000000000000001"/>
  </r>
  <r>
    <x v="6"/>
    <x v="2"/>
    <x v="4"/>
    <n v="2.76"/>
  </r>
  <r>
    <x v="6"/>
    <x v="2"/>
    <x v="5"/>
    <n v="0.09"/>
  </r>
  <r>
    <x v="6"/>
    <x v="3"/>
    <x v="0"/>
    <n v="0.3"/>
  </r>
  <r>
    <x v="6"/>
    <x v="3"/>
    <x v="1"/>
    <n v="0.24"/>
  </r>
  <r>
    <x v="6"/>
    <x v="3"/>
    <x v="2"/>
    <n v="0.22"/>
  </r>
  <r>
    <x v="6"/>
    <x v="3"/>
    <x v="3"/>
    <n v="0.51"/>
  </r>
  <r>
    <x v="6"/>
    <x v="3"/>
    <x v="4"/>
    <n v="-0.06"/>
  </r>
  <r>
    <x v="6"/>
    <x v="3"/>
    <x v="5"/>
    <n v="3.53"/>
  </r>
  <r>
    <x v="6"/>
    <x v="4"/>
    <x v="0"/>
    <n v="-0.2"/>
  </r>
  <r>
    <x v="6"/>
    <x v="4"/>
    <x v="1"/>
    <n v="0.47"/>
  </r>
  <r>
    <x v="6"/>
    <x v="4"/>
    <x v="2"/>
    <n v="-0.1"/>
  </r>
  <r>
    <x v="6"/>
    <x v="4"/>
    <x v="3"/>
    <n v="-0.28000000000000003"/>
  </r>
  <r>
    <x v="6"/>
    <x v="4"/>
    <x v="4"/>
    <n v="-0.41"/>
  </r>
  <r>
    <x v="6"/>
    <x v="4"/>
    <x v="5"/>
    <n v="0.25"/>
  </r>
  <r>
    <x v="6"/>
    <x v="5"/>
    <x v="0"/>
    <n v="0.22"/>
  </r>
  <r>
    <x v="6"/>
    <x v="5"/>
    <x v="1"/>
    <n v="0.5"/>
  </r>
  <r>
    <x v="6"/>
    <x v="5"/>
    <x v="2"/>
    <n v="0.37"/>
  </r>
  <r>
    <x v="6"/>
    <x v="5"/>
    <x v="3"/>
    <n v="0.02"/>
  </r>
  <r>
    <x v="6"/>
    <x v="5"/>
    <x v="4"/>
    <n v="7.0000000000000007E-2"/>
  </r>
  <r>
    <x v="6"/>
    <x v="5"/>
    <x v="5"/>
    <n v="-0.1"/>
  </r>
  <r>
    <x v="6"/>
    <x v="6"/>
    <x v="0"/>
    <n v="0.8"/>
  </r>
  <r>
    <x v="6"/>
    <x v="6"/>
    <x v="1"/>
    <n v="0.82"/>
  </r>
  <r>
    <x v="6"/>
    <x v="6"/>
    <x v="2"/>
    <n v="0.54"/>
  </r>
  <r>
    <x v="6"/>
    <x v="6"/>
    <x v="3"/>
    <n v="0.3"/>
  </r>
  <r>
    <x v="6"/>
    <x v="6"/>
    <x v="4"/>
    <n v="0.41"/>
  </r>
  <r>
    <x v="6"/>
    <x v="6"/>
    <x v="5"/>
    <n v="0.11"/>
  </r>
  <r>
    <x v="6"/>
    <x v="7"/>
    <x v="0"/>
    <n v="0.42"/>
  </r>
  <r>
    <x v="6"/>
    <x v="7"/>
    <x v="1"/>
    <n v="0.42"/>
  </r>
  <r>
    <x v="6"/>
    <x v="7"/>
    <x v="2"/>
    <n v="0.52"/>
  </r>
  <r>
    <x v="6"/>
    <x v="7"/>
    <x v="3"/>
    <n v="-0.01"/>
  </r>
  <r>
    <x v="6"/>
    <x v="7"/>
    <x v="4"/>
    <n v="0.21"/>
  </r>
  <r>
    <x v="6"/>
    <x v="7"/>
    <x v="5"/>
    <n v="-0.31"/>
  </r>
  <r>
    <x v="6"/>
    <x v="8"/>
    <x v="0"/>
    <n v="2.36"/>
  </r>
  <r>
    <x v="6"/>
    <x v="8"/>
    <x v="1"/>
    <n v="0.22"/>
  </r>
  <r>
    <x v="6"/>
    <x v="8"/>
    <x v="2"/>
    <n v="-0.04"/>
  </r>
  <r>
    <x v="6"/>
    <x v="8"/>
    <x v="3"/>
    <n v="0.43"/>
  </r>
  <r>
    <x v="6"/>
    <x v="8"/>
    <x v="4"/>
    <n v="0"/>
  </r>
  <r>
    <x v="6"/>
    <x v="8"/>
    <x v="5"/>
    <n v="-0.21"/>
  </r>
  <r>
    <x v="6"/>
    <x v="9"/>
    <x v="0"/>
    <n v="1.08"/>
  </r>
  <r>
    <x v="6"/>
    <x v="9"/>
    <x v="1"/>
    <n v="1.29"/>
  </r>
  <r>
    <x v="6"/>
    <x v="9"/>
    <x v="2"/>
    <n v="0.14000000000000001"/>
  </r>
  <r>
    <x v="6"/>
    <x v="9"/>
    <x v="3"/>
    <n v="1.3"/>
  </r>
  <r>
    <x v="6"/>
    <x v="9"/>
    <x v="4"/>
    <n v="0.28000000000000003"/>
  </r>
  <r>
    <x v="6"/>
    <x v="9"/>
    <x v="5"/>
    <n v="0.82"/>
  </r>
  <r>
    <x v="6"/>
    <x v="10"/>
    <x v="0"/>
    <n v="0.35"/>
  </r>
  <r>
    <x v="6"/>
    <x v="10"/>
    <x v="1"/>
    <n v="0.81"/>
  </r>
  <r>
    <x v="6"/>
    <x v="10"/>
    <x v="2"/>
    <n v="2.17"/>
  </r>
  <r>
    <x v="6"/>
    <x v="10"/>
    <x v="3"/>
    <n v="-0.35"/>
  </r>
  <r>
    <x v="6"/>
    <x v="10"/>
    <x v="4"/>
    <n v="0.33"/>
  </r>
  <r>
    <x v="6"/>
    <x v="10"/>
    <x v="5"/>
    <n v="0.27"/>
  </r>
  <r>
    <x v="6"/>
    <x v="11"/>
    <x v="0"/>
    <n v="4.62"/>
  </r>
  <r>
    <x v="6"/>
    <x v="11"/>
    <x v="1"/>
    <n v="0.61"/>
  </r>
  <r>
    <x v="6"/>
    <x v="11"/>
    <x v="2"/>
    <n v="0.38"/>
  </r>
  <r>
    <x v="6"/>
    <x v="11"/>
    <x v="3"/>
    <n v="-0.02"/>
  </r>
  <r>
    <x v="6"/>
    <x v="11"/>
    <x v="4"/>
    <n v="0.43"/>
  </r>
  <r>
    <x v="6"/>
    <x v="11"/>
    <x v="5"/>
    <n v="-0.25"/>
  </r>
  <r>
    <x v="6"/>
    <x v="12"/>
    <x v="0"/>
    <n v="1.21"/>
  </r>
  <r>
    <x v="6"/>
    <x v="12"/>
    <x v="1"/>
    <n v="0.55000000000000004"/>
  </r>
  <r>
    <x v="6"/>
    <x v="12"/>
    <x v="2"/>
    <n v="-0.19"/>
  </r>
  <r>
    <x v="6"/>
    <x v="12"/>
    <x v="3"/>
    <n v="0.55000000000000004"/>
  </r>
  <r>
    <x v="6"/>
    <x v="12"/>
    <x v="4"/>
    <n v="0.3"/>
  </r>
  <r>
    <x v="6"/>
    <x v="12"/>
    <x v="5"/>
    <n v="3.5"/>
  </r>
  <r>
    <x v="6"/>
    <x v="13"/>
    <x v="0"/>
    <n v="0.76"/>
  </r>
  <r>
    <x v="6"/>
    <x v="13"/>
    <x v="1"/>
    <n v="0.24"/>
  </r>
  <r>
    <x v="6"/>
    <x v="13"/>
    <x v="2"/>
    <n v="0.27"/>
  </r>
  <r>
    <x v="6"/>
    <x v="13"/>
    <x v="3"/>
    <n v="-0.4"/>
  </r>
  <r>
    <x v="6"/>
    <x v="13"/>
    <x v="4"/>
    <n v="0"/>
  </r>
  <r>
    <x v="6"/>
    <x v="13"/>
    <x v="5"/>
    <n v="-0.16"/>
  </r>
  <r>
    <x v="6"/>
    <x v="14"/>
    <x v="0"/>
    <n v="-0.08"/>
  </r>
  <r>
    <x v="6"/>
    <x v="14"/>
    <x v="1"/>
    <n v="0.66"/>
  </r>
  <r>
    <x v="6"/>
    <x v="14"/>
    <x v="2"/>
    <n v="-0.09"/>
  </r>
  <r>
    <x v="6"/>
    <x v="14"/>
    <x v="3"/>
    <n v="3.27"/>
  </r>
  <r>
    <x v="6"/>
    <x v="14"/>
    <x v="4"/>
    <n v="-0.25"/>
  </r>
  <r>
    <x v="6"/>
    <x v="14"/>
    <x v="5"/>
    <n v="0.47"/>
  </r>
  <r>
    <x v="6"/>
    <x v="15"/>
    <x v="0"/>
    <n v="0.53"/>
  </r>
  <r>
    <x v="6"/>
    <x v="15"/>
    <x v="1"/>
    <n v="4.91"/>
  </r>
  <r>
    <x v="6"/>
    <x v="15"/>
    <x v="2"/>
    <n v="-0.13"/>
  </r>
  <r>
    <x v="6"/>
    <x v="15"/>
    <x v="3"/>
    <n v="0.17"/>
  </r>
  <r>
    <x v="6"/>
    <x v="15"/>
    <x v="4"/>
    <n v="0.41"/>
  </r>
  <r>
    <x v="6"/>
    <x v="15"/>
    <x v="5"/>
    <n v="-0.06"/>
  </r>
  <r>
    <x v="6"/>
    <x v="16"/>
    <x v="0"/>
    <n v="0.25"/>
  </r>
  <r>
    <x v="6"/>
    <x v="16"/>
    <x v="1"/>
    <n v="0.55000000000000004"/>
  </r>
  <r>
    <x v="6"/>
    <x v="16"/>
    <x v="2"/>
    <n v="0.31"/>
  </r>
  <r>
    <x v="6"/>
    <x v="16"/>
    <x v="3"/>
    <n v="0.55000000000000004"/>
  </r>
  <r>
    <x v="6"/>
    <x v="16"/>
    <x v="4"/>
    <n v="0"/>
  </r>
  <r>
    <x v="6"/>
    <x v="16"/>
    <x v="5"/>
    <n v="3.73"/>
  </r>
  <r>
    <x v="6"/>
    <x v="17"/>
    <x v="0"/>
    <n v="1.28"/>
  </r>
  <r>
    <x v="6"/>
    <x v="17"/>
    <x v="1"/>
    <n v="0.08"/>
  </r>
  <r>
    <x v="6"/>
    <x v="17"/>
    <x v="2"/>
    <n v="0"/>
  </r>
  <r>
    <x v="6"/>
    <x v="17"/>
    <x v="3"/>
    <n v="3.13"/>
  </r>
  <r>
    <x v="6"/>
    <x v="17"/>
    <x v="4"/>
    <n v="-0.23"/>
  </r>
  <r>
    <x v="6"/>
    <x v="17"/>
    <x v="5"/>
    <n v="0.35"/>
  </r>
  <r>
    <x v="6"/>
    <x v="18"/>
    <x v="0"/>
    <n v="1.54"/>
  </r>
  <r>
    <x v="6"/>
    <x v="18"/>
    <x v="1"/>
    <n v="0.56000000000000005"/>
  </r>
  <r>
    <x v="6"/>
    <x v="18"/>
    <x v="2"/>
    <n v="-0.55000000000000004"/>
  </r>
  <r>
    <x v="6"/>
    <x v="18"/>
    <x v="3"/>
    <n v="3.34"/>
  </r>
  <r>
    <x v="6"/>
    <x v="18"/>
    <x v="4"/>
    <n v="0.42"/>
  </r>
  <r>
    <x v="6"/>
    <x v="18"/>
    <x v="5"/>
    <n v="7.0000000000000007E-2"/>
  </r>
  <r>
    <x v="6"/>
    <x v="19"/>
    <x v="0"/>
    <n v="0.28000000000000003"/>
  </r>
  <r>
    <x v="6"/>
    <x v="19"/>
    <x v="1"/>
    <n v="0.62"/>
  </r>
  <r>
    <x v="6"/>
    <x v="19"/>
    <x v="2"/>
    <n v="1.62"/>
  </r>
  <r>
    <x v="6"/>
    <x v="19"/>
    <x v="3"/>
    <n v="0"/>
  </r>
  <r>
    <x v="6"/>
    <x v="19"/>
    <x v="4"/>
    <n v="1.67"/>
  </r>
  <r>
    <x v="6"/>
    <x v="19"/>
    <x v="5"/>
    <n v="1.54"/>
  </r>
  <r>
    <x v="6"/>
    <x v="20"/>
    <x v="0"/>
    <n v="0.28000000000000003"/>
  </r>
  <r>
    <x v="6"/>
    <x v="20"/>
    <x v="1"/>
    <n v="0.75"/>
  </r>
  <r>
    <x v="6"/>
    <x v="20"/>
    <x v="2"/>
    <n v="5.38"/>
  </r>
  <r>
    <x v="6"/>
    <x v="20"/>
    <x v="3"/>
    <n v="0.27"/>
  </r>
  <r>
    <x v="6"/>
    <x v="20"/>
    <x v="4"/>
    <n v="0.11"/>
  </r>
  <r>
    <x v="6"/>
    <x v="20"/>
    <x v="5"/>
    <n v="0.31"/>
  </r>
  <r>
    <x v="6"/>
    <x v="21"/>
    <x v="0"/>
    <n v="0.38"/>
  </r>
  <r>
    <x v="6"/>
    <x v="21"/>
    <x v="1"/>
    <n v="0.64"/>
  </r>
  <r>
    <x v="6"/>
    <x v="21"/>
    <x v="2"/>
    <n v="0.56999999999999995"/>
  </r>
  <r>
    <x v="6"/>
    <x v="21"/>
    <x v="3"/>
    <n v="0.32"/>
  </r>
  <r>
    <x v="6"/>
    <x v="21"/>
    <x v="4"/>
    <n v="0.05"/>
  </r>
  <r>
    <x v="6"/>
    <x v="21"/>
    <x v="5"/>
    <n v="-0.23"/>
  </r>
  <r>
    <x v="6"/>
    <x v="22"/>
    <x v="0"/>
    <n v="0.15"/>
  </r>
  <r>
    <x v="6"/>
    <x v="22"/>
    <x v="1"/>
    <n v="0.41"/>
  </r>
  <r>
    <x v="6"/>
    <x v="22"/>
    <x v="2"/>
    <n v="0.32"/>
  </r>
  <r>
    <x v="6"/>
    <x v="22"/>
    <x v="3"/>
    <n v="0.02"/>
  </r>
  <r>
    <x v="6"/>
    <x v="22"/>
    <x v="4"/>
    <n v="0.1"/>
  </r>
  <r>
    <x v="6"/>
    <x v="22"/>
    <x v="5"/>
    <n v="5.21"/>
  </r>
  <r>
    <x v="6"/>
    <x v="23"/>
    <x v="0"/>
    <n v="0.32"/>
  </r>
  <r>
    <x v="6"/>
    <x v="23"/>
    <x v="1"/>
    <n v="0.63"/>
  </r>
  <r>
    <x v="6"/>
    <x v="23"/>
    <x v="2"/>
    <n v="0.31"/>
  </r>
  <r>
    <x v="6"/>
    <x v="23"/>
    <x v="3"/>
    <n v="-0.18"/>
  </r>
  <r>
    <x v="6"/>
    <x v="23"/>
    <x v="4"/>
    <n v="3.27"/>
  </r>
  <r>
    <x v="6"/>
    <x v="23"/>
    <x v="5"/>
    <n v="0.85"/>
  </r>
  <r>
    <x v="6"/>
    <x v="24"/>
    <x v="0"/>
    <n v="0.19"/>
  </r>
  <r>
    <x v="6"/>
    <x v="24"/>
    <x v="1"/>
    <n v="0.96"/>
  </r>
  <r>
    <x v="6"/>
    <x v="24"/>
    <x v="2"/>
    <n v="0.68"/>
  </r>
  <r>
    <x v="6"/>
    <x v="24"/>
    <x v="3"/>
    <n v="0.23"/>
  </r>
  <r>
    <x v="6"/>
    <x v="24"/>
    <x v="4"/>
    <n v="0.11"/>
  </r>
  <r>
    <x v="6"/>
    <x v="24"/>
    <x v="5"/>
    <n v="1.01"/>
  </r>
  <r>
    <x v="6"/>
    <x v="25"/>
    <x v="0"/>
    <n v="0.37"/>
  </r>
  <r>
    <x v="6"/>
    <x v="25"/>
    <x v="1"/>
    <n v="0.4"/>
  </r>
  <r>
    <x v="6"/>
    <x v="25"/>
    <x v="2"/>
    <n v="0.86"/>
  </r>
  <r>
    <x v="6"/>
    <x v="25"/>
    <x v="3"/>
    <n v="0.2"/>
  </r>
  <r>
    <x v="6"/>
    <x v="25"/>
    <x v="4"/>
    <n v="-0.17"/>
  </r>
  <r>
    <x v="6"/>
    <x v="25"/>
    <x v="5"/>
    <n v="-0.13"/>
  </r>
  <r>
    <x v="6"/>
    <x v="26"/>
    <x v="0"/>
    <n v="0.03"/>
  </r>
  <r>
    <x v="6"/>
    <x v="26"/>
    <x v="1"/>
    <n v="0.67"/>
  </r>
  <r>
    <x v="6"/>
    <x v="26"/>
    <x v="2"/>
    <n v="0.41"/>
  </r>
  <r>
    <x v="6"/>
    <x v="26"/>
    <x v="3"/>
    <n v="0.28000000000000003"/>
  </r>
  <r>
    <x v="6"/>
    <x v="26"/>
    <x v="4"/>
    <n v="0.35"/>
  </r>
  <r>
    <x v="6"/>
    <x v="26"/>
    <x v="5"/>
    <n v="3.21"/>
  </r>
  <r>
    <x v="6"/>
    <x v="27"/>
    <x v="0"/>
    <n v="0.04"/>
  </r>
  <r>
    <x v="6"/>
    <x v="27"/>
    <x v="1"/>
    <n v="2.27"/>
  </r>
  <r>
    <x v="6"/>
    <x v="27"/>
    <x v="2"/>
    <n v="0.67"/>
  </r>
  <r>
    <x v="6"/>
    <x v="27"/>
    <x v="3"/>
    <n v="0.24"/>
  </r>
  <r>
    <x v="6"/>
    <x v="27"/>
    <x v="4"/>
    <n v="0.35"/>
  </r>
  <r>
    <x v="6"/>
    <x v="27"/>
    <x v="5"/>
    <n v="0.65"/>
  </r>
  <r>
    <x v="6"/>
    <x v="28"/>
    <x v="0"/>
    <n v="0.59"/>
  </r>
  <r>
    <x v="6"/>
    <x v="28"/>
    <x v="1"/>
    <n v="0.47"/>
  </r>
  <r>
    <x v="6"/>
    <x v="28"/>
    <x v="2"/>
    <n v="0.26"/>
  </r>
  <r>
    <x v="6"/>
    <x v="28"/>
    <x v="3"/>
    <n v="0.47"/>
  </r>
  <r>
    <x v="6"/>
    <x v="28"/>
    <x v="4"/>
    <n v="0.56000000000000005"/>
  </r>
  <r>
    <x v="6"/>
    <x v="28"/>
    <x v="5"/>
    <n v="0.09"/>
  </r>
  <r>
    <x v="6"/>
    <x v="29"/>
    <x v="0"/>
    <n v="0.47"/>
  </r>
  <r>
    <x v="6"/>
    <x v="29"/>
    <x v="1"/>
    <n v="0.63"/>
  </r>
  <r>
    <x v="6"/>
    <x v="29"/>
    <x v="2"/>
    <n v="0.61"/>
  </r>
  <r>
    <x v="6"/>
    <x v="29"/>
    <x v="3"/>
    <n v="0.72"/>
  </r>
  <r>
    <x v="6"/>
    <x v="29"/>
    <x v="4"/>
    <n v="3.57"/>
  </r>
  <r>
    <x v="6"/>
    <x v="29"/>
    <x v="5"/>
    <n v="0.22"/>
  </r>
  <r>
    <x v="6"/>
    <x v="30"/>
    <x v="0"/>
    <n v="0.6"/>
  </r>
  <r>
    <x v="6"/>
    <x v="30"/>
    <x v="1"/>
    <n v="-0.03"/>
  </r>
  <r>
    <x v="6"/>
    <x v="30"/>
    <x v="2"/>
    <n v="0.19"/>
  </r>
  <r>
    <x v="6"/>
    <x v="30"/>
    <x v="3"/>
    <n v="0.36"/>
  </r>
  <r>
    <x v="6"/>
    <x v="30"/>
    <x v="4"/>
    <n v="-0.41"/>
  </r>
  <r>
    <x v="6"/>
    <x v="30"/>
    <x v="5"/>
    <n v="-0.13"/>
  </r>
  <r>
    <x v="6"/>
    <x v="31"/>
    <x v="0"/>
    <n v="0.4"/>
  </r>
  <r>
    <x v="6"/>
    <x v="31"/>
    <x v="1"/>
    <n v="0.55000000000000004"/>
  </r>
  <r>
    <x v="6"/>
    <x v="31"/>
    <x v="2"/>
    <n v="0.2"/>
  </r>
  <r>
    <x v="6"/>
    <x v="31"/>
    <x v="3"/>
    <n v="0.54"/>
  </r>
  <r>
    <x v="6"/>
    <x v="31"/>
    <x v="4"/>
    <n v="0.39"/>
  </r>
  <r>
    <x v="6"/>
    <x v="31"/>
    <x v="5"/>
    <n v="0.35"/>
  </r>
  <r>
    <x v="6"/>
    <x v="32"/>
    <x v="0"/>
    <n v="0.92"/>
  </r>
  <r>
    <x v="6"/>
    <x v="32"/>
    <x v="1"/>
    <n v="0.91"/>
  </r>
  <r>
    <x v="6"/>
    <x v="32"/>
    <x v="2"/>
    <n v="0.18"/>
  </r>
  <r>
    <x v="6"/>
    <x v="32"/>
    <x v="3"/>
    <n v="0.37"/>
  </r>
  <r>
    <x v="6"/>
    <x v="32"/>
    <x v="4"/>
    <n v="7.0000000000000007E-2"/>
  </r>
  <r>
    <x v="6"/>
    <x v="32"/>
    <x v="5"/>
    <n v="-0.06"/>
  </r>
  <r>
    <x v="7"/>
    <x v="0"/>
    <x v="0"/>
    <n v="0.55000000000000004"/>
  </r>
  <r>
    <x v="7"/>
    <x v="0"/>
    <x v="1"/>
    <n v="1.39"/>
  </r>
  <r>
    <x v="7"/>
    <x v="0"/>
    <x v="2"/>
    <n v="2.23"/>
  </r>
  <r>
    <x v="7"/>
    <x v="0"/>
    <x v="3"/>
    <n v="2.7"/>
  </r>
  <r>
    <x v="7"/>
    <x v="0"/>
    <x v="4"/>
    <n v="3.55"/>
  </r>
  <r>
    <x v="7"/>
    <x v="0"/>
    <x v="5"/>
    <n v="4.5999999999999996"/>
  </r>
  <r>
    <x v="7"/>
    <x v="1"/>
    <x v="0"/>
    <n v="0.54"/>
  </r>
  <r>
    <x v="7"/>
    <x v="1"/>
    <x v="1"/>
    <n v="1.1100000000000001"/>
  </r>
  <r>
    <x v="7"/>
    <x v="1"/>
    <x v="2"/>
    <n v="1.42"/>
  </r>
  <r>
    <x v="7"/>
    <x v="1"/>
    <x v="3"/>
    <n v="1.56"/>
  </r>
  <r>
    <x v="7"/>
    <x v="1"/>
    <x v="4"/>
    <n v="1.85"/>
  </r>
  <r>
    <x v="7"/>
    <x v="1"/>
    <x v="5"/>
    <n v="2.19"/>
  </r>
  <r>
    <x v="7"/>
    <x v="2"/>
    <x v="0"/>
    <n v="0.15"/>
  </r>
  <r>
    <x v="7"/>
    <x v="2"/>
    <x v="1"/>
    <n v="0.54"/>
  </r>
  <r>
    <x v="7"/>
    <x v="2"/>
    <x v="2"/>
    <n v="0.99"/>
  </r>
  <r>
    <x v="7"/>
    <x v="2"/>
    <x v="3"/>
    <n v="1.1299999999999999"/>
  </r>
  <r>
    <x v="7"/>
    <x v="2"/>
    <x v="4"/>
    <n v="3.93"/>
  </r>
  <r>
    <x v="7"/>
    <x v="2"/>
    <x v="5"/>
    <n v="4.0199999999999996"/>
  </r>
  <r>
    <x v="7"/>
    <x v="3"/>
    <x v="0"/>
    <n v="0.3"/>
  </r>
  <r>
    <x v="7"/>
    <x v="3"/>
    <x v="1"/>
    <n v="0.54"/>
  </r>
  <r>
    <x v="7"/>
    <x v="3"/>
    <x v="2"/>
    <n v="0.76"/>
  </r>
  <r>
    <x v="7"/>
    <x v="3"/>
    <x v="3"/>
    <n v="1.28"/>
  </r>
  <r>
    <x v="7"/>
    <x v="3"/>
    <x v="4"/>
    <n v="1.22"/>
  </r>
  <r>
    <x v="7"/>
    <x v="3"/>
    <x v="5"/>
    <n v="4.79"/>
  </r>
  <r>
    <x v="7"/>
    <x v="4"/>
    <x v="0"/>
    <n v="-0.2"/>
  </r>
  <r>
    <x v="7"/>
    <x v="4"/>
    <x v="1"/>
    <n v="0.27"/>
  </r>
  <r>
    <x v="7"/>
    <x v="4"/>
    <x v="2"/>
    <n v="0.17"/>
  </r>
  <r>
    <x v="7"/>
    <x v="4"/>
    <x v="3"/>
    <n v="-0.11"/>
  </r>
  <r>
    <x v="7"/>
    <x v="4"/>
    <x v="4"/>
    <n v="-0.52"/>
  </r>
  <r>
    <x v="7"/>
    <x v="4"/>
    <x v="5"/>
    <n v="-0.27"/>
  </r>
  <r>
    <x v="7"/>
    <x v="5"/>
    <x v="0"/>
    <n v="0.22"/>
  </r>
  <r>
    <x v="7"/>
    <x v="5"/>
    <x v="1"/>
    <n v="0.72"/>
  </r>
  <r>
    <x v="7"/>
    <x v="5"/>
    <x v="2"/>
    <n v="1.0900000000000001"/>
  </r>
  <r>
    <x v="7"/>
    <x v="5"/>
    <x v="3"/>
    <n v="1.1100000000000001"/>
  </r>
  <r>
    <x v="7"/>
    <x v="5"/>
    <x v="4"/>
    <n v="1.18"/>
  </r>
  <r>
    <x v="7"/>
    <x v="5"/>
    <x v="5"/>
    <n v="1.08"/>
  </r>
  <r>
    <x v="7"/>
    <x v="6"/>
    <x v="0"/>
    <n v="0.8"/>
  </r>
  <r>
    <x v="7"/>
    <x v="6"/>
    <x v="1"/>
    <n v="1.63"/>
  </r>
  <r>
    <x v="7"/>
    <x v="6"/>
    <x v="2"/>
    <n v="2.1800000000000002"/>
  </r>
  <r>
    <x v="7"/>
    <x v="6"/>
    <x v="3"/>
    <n v="2.48"/>
  </r>
  <r>
    <x v="7"/>
    <x v="6"/>
    <x v="4"/>
    <n v="2.9"/>
  </r>
  <r>
    <x v="7"/>
    <x v="6"/>
    <x v="5"/>
    <n v="3.02"/>
  </r>
  <r>
    <x v="7"/>
    <x v="7"/>
    <x v="0"/>
    <n v="0.42"/>
  </r>
  <r>
    <x v="7"/>
    <x v="7"/>
    <x v="1"/>
    <n v="0.84"/>
  </r>
  <r>
    <x v="7"/>
    <x v="7"/>
    <x v="2"/>
    <n v="1.37"/>
  </r>
  <r>
    <x v="7"/>
    <x v="7"/>
    <x v="3"/>
    <n v="1.36"/>
  </r>
  <r>
    <x v="7"/>
    <x v="7"/>
    <x v="4"/>
    <n v="1.57"/>
  </r>
  <r>
    <x v="7"/>
    <x v="7"/>
    <x v="5"/>
    <n v="1.25"/>
  </r>
  <r>
    <x v="7"/>
    <x v="8"/>
    <x v="0"/>
    <n v="2.36"/>
  </r>
  <r>
    <x v="7"/>
    <x v="8"/>
    <x v="1"/>
    <n v="2.59"/>
  </r>
  <r>
    <x v="7"/>
    <x v="8"/>
    <x v="2"/>
    <n v="2.54"/>
  </r>
  <r>
    <x v="7"/>
    <x v="8"/>
    <x v="3"/>
    <n v="2.99"/>
  </r>
  <r>
    <x v="7"/>
    <x v="8"/>
    <x v="4"/>
    <n v="2.99"/>
  </r>
  <r>
    <x v="7"/>
    <x v="8"/>
    <x v="5"/>
    <n v="2.77"/>
  </r>
  <r>
    <x v="7"/>
    <x v="9"/>
    <x v="0"/>
    <n v="1.08"/>
  </r>
  <r>
    <x v="7"/>
    <x v="9"/>
    <x v="1"/>
    <n v="2.38"/>
  </r>
  <r>
    <x v="7"/>
    <x v="9"/>
    <x v="2"/>
    <n v="2.5299999999999998"/>
  </r>
  <r>
    <x v="7"/>
    <x v="9"/>
    <x v="3"/>
    <n v="3.86"/>
  </r>
  <r>
    <x v="7"/>
    <x v="9"/>
    <x v="4"/>
    <n v="4.1500000000000004"/>
  </r>
  <r>
    <x v="7"/>
    <x v="9"/>
    <x v="5"/>
    <n v="5"/>
  </r>
  <r>
    <x v="7"/>
    <x v="10"/>
    <x v="0"/>
    <n v="0.35"/>
  </r>
  <r>
    <x v="7"/>
    <x v="10"/>
    <x v="1"/>
    <n v="1.1599999999999999"/>
  </r>
  <r>
    <x v="7"/>
    <x v="10"/>
    <x v="2"/>
    <n v="3.36"/>
  </r>
  <r>
    <x v="7"/>
    <x v="10"/>
    <x v="3"/>
    <n v="3"/>
  </r>
  <r>
    <x v="7"/>
    <x v="10"/>
    <x v="4"/>
    <n v="3.34"/>
  </r>
  <r>
    <x v="7"/>
    <x v="10"/>
    <x v="5"/>
    <n v="3.62"/>
  </r>
  <r>
    <x v="7"/>
    <x v="11"/>
    <x v="0"/>
    <n v="4.62"/>
  </r>
  <r>
    <x v="7"/>
    <x v="11"/>
    <x v="1"/>
    <n v="5.26"/>
  </r>
  <r>
    <x v="7"/>
    <x v="11"/>
    <x v="2"/>
    <n v="5.66"/>
  </r>
  <r>
    <x v="7"/>
    <x v="11"/>
    <x v="3"/>
    <n v="5.64"/>
  </r>
  <r>
    <x v="7"/>
    <x v="11"/>
    <x v="4"/>
    <n v="6.09"/>
  </r>
  <r>
    <x v="7"/>
    <x v="11"/>
    <x v="5"/>
    <n v="5.83"/>
  </r>
  <r>
    <x v="7"/>
    <x v="12"/>
    <x v="0"/>
    <n v="1.21"/>
  </r>
  <r>
    <x v="7"/>
    <x v="12"/>
    <x v="1"/>
    <n v="1.77"/>
  </r>
  <r>
    <x v="7"/>
    <x v="12"/>
    <x v="2"/>
    <n v="1.57"/>
  </r>
  <r>
    <x v="7"/>
    <x v="12"/>
    <x v="3"/>
    <n v="2.13"/>
  </r>
  <r>
    <x v="7"/>
    <x v="12"/>
    <x v="4"/>
    <n v="2.44"/>
  </r>
  <r>
    <x v="7"/>
    <x v="12"/>
    <x v="5"/>
    <n v="6.02"/>
  </r>
  <r>
    <x v="7"/>
    <x v="13"/>
    <x v="0"/>
    <n v="0.76"/>
  </r>
  <r>
    <x v="7"/>
    <x v="13"/>
    <x v="1"/>
    <n v="1"/>
  </r>
  <r>
    <x v="7"/>
    <x v="13"/>
    <x v="2"/>
    <n v="1.27"/>
  </r>
  <r>
    <x v="7"/>
    <x v="13"/>
    <x v="3"/>
    <n v="0.87"/>
  </r>
  <r>
    <x v="7"/>
    <x v="13"/>
    <x v="4"/>
    <n v="0.87"/>
  </r>
  <r>
    <x v="7"/>
    <x v="13"/>
    <x v="5"/>
    <n v="0.71"/>
  </r>
  <r>
    <x v="7"/>
    <x v="14"/>
    <x v="0"/>
    <n v="-0.08"/>
  </r>
  <r>
    <x v="7"/>
    <x v="14"/>
    <x v="1"/>
    <n v="0.57999999999999996"/>
  </r>
  <r>
    <x v="7"/>
    <x v="14"/>
    <x v="2"/>
    <n v="0.49"/>
  </r>
  <r>
    <x v="7"/>
    <x v="14"/>
    <x v="3"/>
    <n v="3.77"/>
  </r>
  <r>
    <x v="7"/>
    <x v="14"/>
    <x v="4"/>
    <n v="3.52"/>
  </r>
  <r>
    <x v="7"/>
    <x v="14"/>
    <x v="5"/>
    <n v="4"/>
  </r>
  <r>
    <x v="7"/>
    <x v="15"/>
    <x v="0"/>
    <n v="0.53"/>
  </r>
  <r>
    <x v="7"/>
    <x v="15"/>
    <x v="1"/>
    <n v="5.47"/>
  </r>
  <r>
    <x v="7"/>
    <x v="15"/>
    <x v="2"/>
    <n v="5.33"/>
  </r>
  <r>
    <x v="7"/>
    <x v="15"/>
    <x v="3"/>
    <n v="5.51"/>
  </r>
  <r>
    <x v="7"/>
    <x v="15"/>
    <x v="4"/>
    <n v="5.94"/>
  </r>
  <r>
    <x v="7"/>
    <x v="15"/>
    <x v="5"/>
    <n v="5.88"/>
  </r>
  <r>
    <x v="7"/>
    <x v="16"/>
    <x v="0"/>
    <n v="0.25"/>
  </r>
  <r>
    <x v="7"/>
    <x v="16"/>
    <x v="1"/>
    <n v="0.8"/>
  </r>
  <r>
    <x v="7"/>
    <x v="16"/>
    <x v="2"/>
    <n v="1.1100000000000001"/>
  </r>
  <r>
    <x v="7"/>
    <x v="16"/>
    <x v="3"/>
    <n v="1.67"/>
  </r>
  <r>
    <x v="7"/>
    <x v="16"/>
    <x v="4"/>
    <n v="1.67"/>
  </r>
  <r>
    <x v="7"/>
    <x v="16"/>
    <x v="5"/>
    <n v="5.46"/>
  </r>
  <r>
    <x v="7"/>
    <x v="17"/>
    <x v="0"/>
    <n v="1.28"/>
  </r>
  <r>
    <x v="7"/>
    <x v="17"/>
    <x v="1"/>
    <n v="1.36"/>
  </r>
  <r>
    <x v="7"/>
    <x v="17"/>
    <x v="2"/>
    <n v="1.36"/>
  </r>
  <r>
    <x v="7"/>
    <x v="17"/>
    <x v="3"/>
    <n v="4.53"/>
  </r>
  <r>
    <x v="7"/>
    <x v="17"/>
    <x v="4"/>
    <n v="4.29"/>
  </r>
  <r>
    <x v="7"/>
    <x v="17"/>
    <x v="5"/>
    <n v="4.66"/>
  </r>
  <r>
    <x v="7"/>
    <x v="18"/>
    <x v="0"/>
    <n v="1.54"/>
  </r>
  <r>
    <x v="7"/>
    <x v="18"/>
    <x v="1"/>
    <n v="2.11"/>
  </r>
  <r>
    <x v="7"/>
    <x v="18"/>
    <x v="2"/>
    <n v="1.55"/>
  </r>
  <r>
    <x v="7"/>
    <x v="18"/>
    <x v="3"/>
    <n v="4.9400000000000004"/>
  </r>
  <r>
    <x v="7"/>
    <x v="18"/>
    <x v="4"/>
    <n v="5.38"/>
  </r>
  <r>
    <x v="7"/>
    <x v="18"/>
    <x v="5"/>
    <n v="5.45"/>
  </r>
  <r>
    <x v="7"/>
    <x v="19"/>
    <x v="0"/>
    <n v="0.28000000000000003"/>
  </r>
  <r>
    <x v="7"/>
    <x v="19"/>
    <x v="1"/>
    <n v="0.9"/>
  </r>
  <r>
    <x v="7"/>
    <x v="19"/>
    <x v="2"/>
    <n v="2.54"/>
  </r>
  <r>
    <x v="7"/>
    <x v="19"/>
    <x v="3"/>
    <n v="2.54"/>
  </r>
  <r>
    <x v="7"/>
    <x v="19"/>
    <x v="4"/>
    <n v="4.25"/>
  </r>
  <r>
    <x v="7"/>
    <x v="19"/>
    <x v="5"/>
    <n v="5.85"/>
  </r>
  <r>
    <x v="7"/>
    <x v="20"/>
    <x v="0"/>
    <n v="0.28000000000000003"/>
  </r>
  <r>
    <x v="7"/>
    <x v="20"/>
    <x v="1"/>
    <n v="1.03"/>
  </r>
  <r>
    <x v="7"/>
    <x v="20"/>
    <x v="2"/>
    <n v="6.47"/>
  </r>
  <r>
    <x v="7"/>
    <x v="20"/>
    <x v="3"/>
    <n v="6.76"/>
  </r>
  <r>
    <x v="7"/>
    <x v="20"/>
    <x v="4"/>
    <n v="6.87"/>
  </r>
  <r>
    <x v="7"/>
    <x v="20"/>
    <x v="5"/>
    <n v="7.2"/>
  </r>
  <r>
    <x v="7"/>
    <x v="21"/>
    <x v="0"/>
    <n v="0.38"/>
  </r>
  <r>
    <x v="7"/>
    <x v="21"/>
    <x v="1"/>
    <n v="1.02"/>
  </r>
  <r>
    <x v="7"/>
    <x v="21"/>
    <x v="2"/>
    <n v="1.6"/>
  </r>
  <r>
    <x v="7"/>
    <x v="21"/>
    <x v="3"/>
    <n v="1.92"/>
  </r>
  <r>
    <x v="7"/>
    <x v="21"/>
    <x v="4"/>
    <n v="1.97"/>
  </r>
  <r>
    <x v="7"/>
    <x v="21"/>
    <x v="5"/>
    <n v="1.74"/>
  </r>
  <r>
    <x v="7"/>
    <x v="22"/>
    <x v="0"/>
    <n v="0.15"/>
  </r>
  <r>
    <x v="7"/>
    <x v="22"/>
    <x v="1"/>
    <n v="0.56000000000000005"/>
  </r>
  <r>
    <x v="7"/>
    <x v="22"/>
    <x v="2"/>
    <n v="0.88"/>
  </r>
  <r>
    <x v="7"/>
    <x v="22"/>
    <x v="3"/>
    <n v="0.9"/>
  </r>
  <r>
    <x v="7"/>
    <x v="22"/>
    <x v="4"/>
    <n v="1"/>
  </r>
  <r>
    <x v="7"/>
    <x v="22"/>
    <x v="5"/>
    <n v="6.27"/>
  </r>
  <r>
    <x v="7"/>
    <x v="23"/>
    <x v="0"/>
    <n v="0.32"/>
  </r>
  <r>
    <x v="7"/>
    <x v="23"/>
    <x v="1"/>
    <n v="0.95"/>
  </r>
  <r>
    <x v="7"/>
    <x v="23"/>
    <x v="2"/>
    <n v="1.26"/>
  </r>
  <r>
    <x v="7"/>
    <x v="23"/>
    <x v="3"/>
    <n v="1.08"/>
  </r>
  <r>
    <x v="7"/>
    <x v="23"/>
    <x v="4"/>
    <n v="4.3899999999999997"/>
  </r>
  <r>
    <x v="7"/>
    <x v="23"/>
    <x v="5"/>
    <n v="5.28"/>
  </r>
  <r>
    <x v="7"/>
    <x v="24"/>
    <x v="0"/>
    <n v="0.19"/>
  </r>
  <r>
    <x v="7"/>
    <x v="24"/>
    <x v="1"/>
    <n v="1.1499999999999999"/>
  </r>
  <r>
    <x v="7"/>
    <x v="24"/>
    <x v="2"/>
    <n v="1.84"/>
  </r>
  <r>
    <x v="7"/>
    <x v="24"/>
    <x v="3"/>
    <n v="2.0699999999999998"/>
  </r>
  <r>
    <x v="7"/>
    <x v="24"/>
    <x v="4"/>
    <n v="2.19"/>
  </r>
  <r>
    <x v="7"/>
    <x v="24"/>
    <x v="5"/>
    <n v="3.22"/>
  </r>
  <r>
    <x v="7"/>
    <x v="25"/>
    <x v="0"/>
    <n v="0.37"/>
  </r>
  <r>
    <x v="7"/>
    <x v="25"/>
    <x v="1"/>
    <n v="0.77"/>
  </r>
  <r>
    <x v="7"/>
    <x v="25"/>
    <x v="2"/>
    <n v="1.64"/>
  </r>
  <r>
    <x v="7"/>
    <x v="25"/>
    <x v="3"/>
    <n v="1.84"/>
  </r>
  <r>
    <x v="7"/>
    <x v="25"/>
    <x v="4"/>
    <n v="1.67"/>
  </r>
  <r>
    <x v="7"/>
    <x v="25"/>
    <x v="5"/>
    <n v="1.54"/>
  </r>
  <r>
    <x v="7"/>
    <x v="26"/>
    <x v="0"/>
    <n v="0.03"/>
  </r>
  <r>
    <x v="7"/>
    <x v="26"/>
    <x v="1"/>
    <n v="0.7"/>
  </r>
  <r>
    <x v="7"/>
    <x v="26"/>
    <x v="2"/>
    <n v="1.1100000000000001"/>
  </r>
  <r>
    <x v="7"/>
    <x v="26"/>
    <x v="3"/>
    <n v="1.4"/>
  </r>
  <r>
    <x v="7"/>
    <x v="26"/>
    <x v="4"/>
    <n v="1.75"/>
  </r>
  <r>
    <x v="7"/>
    <x v="26"/>
    <x v="5"/>
    <n v="5.0199999999999996"/>
  </r>
  <r>
    <x v="7"/>
    <x v="27"/>
    <x v="0"/>
    <n v="0.04"/>
  </r>
  <r>
    <x v="7"/>
    <x v="27"/>
    <x v="1"/>
    <n v="2.31"/>
  </r>
  <r>
    <x v="7"/>
    <x v="27"/>
    <x v="2"/>
    <n v="3"/>
  </r>
  <r>
    <x v="7"/>
    <x v="27"/>
    <x v="3"/>
    <n v="3.24"/>
  </r>
  <r>
    <x v="7"/>
    <x v="27"/>
    <x v="4"/>
    <n v="3.6"/>
  </r>
  <r>
    <x v="7"/>
    <x v="27"/>
    <x v="5"/>
    <n v="4.28"/>
  </r>
  <r>
    <x v="7"/>
    <x v="28"/>
    <x v="0"/>
    <n v="0.59"/>
  </r>
  <r>
    <x v="7"/>
    <x v="28"/>
    <x v="1"/>
    <n v="1.06"/>
  </r>
  <r>
    <x v="7"/>
    <x v="28"/>
    <x v="2"/>
    <n v="1.33"/>
  </r>
  <r>
    <x v="7"/>
    <x v="28"/>
    <x v="3"/>
    <n v="1.8"/>
  </r>
  <r>
    <x v="7"/>
    <x v="28"/>
    <x v="4"/>
    <n v="2.37"/>
  </r>
  <r>
    <x v="7"/>
    <x v="28"/>
    <x v="5"/>
    <n v="2.46"/>
  </r>
  <r>
    <x v="7"/>
    <x v="29"/>
    <x v="0"/>
    <n v="0.47"/>
  </r>
  <r>
    <x v="7"/>
    <x v="29"/>
    <x v="1"/>
    <n v="1.1000000000000001"/>
  </r>
  <r>
    <x v="7"/>
    <x v="29"/>
    <x v="2"/>
    <n v="1.72"/>
  </r>
  <r>
    <x v="7"/>
    <x v="29"/>
    <x v="3"/>
    <n v="2.4500000000000002"/>
  </r>
  <r>
    <x v="7"/>
    <x v="29"/>
    <x v="4"/>
    <n v="6.11"/>
  </r>
  <r>
    <x v="7"/>
    <x v="29"/>
    <x v="5"/>
    <n v="6.34"/>
  </r>
  <r>
    <x v="7"/>
    <x v="30"/>
    <x v="0"/>
    <n v="0.6"/>
  </r>
  <r>
    <x v="7"/>
    <x v="30"/>
    <x v="1"/>
    <n v="0.56999999999999995"/>
  </r>
  <r>
    <x v="7"/>
    <x v="30"/>
    <x v="2"/>
    <n v="0.76"/>
  </r>
  <r>
    <x v="7"/>
    <x v="30"/>
    <x v="3"/>
    <n v="1.1200000000000001"/>
  </r>
  <r>
    <x v="7"/>
    <x v="30"/>
    <x v="4"/>
    <n v="0.71"/>
  </r>
  <r>
    <x v="7"/>
    <x v="30"/>
    <x v="5"/>
    <n v="0.57999999999999996"/>
  </r>
  <r>
    <x v="7"/>
    <x v="31"/>
    <x v="0"/>
    <n v="0.4"/>
  </r>
  <r>
    <x v="7"/>
    <x v="31"/>
    <x v="1"/>
    <n v="0.95"/>
  </r>
  <r>
    <x v="7"/>
    <x v="31"/>
    <x v="2"/>
    <n v="1.1499999999999999"/>
  </r>
  <r>
    <x v="7"/>
    <x v="31"/>
    <x v="3"/>
    <n v="1.7"/>
  </r>
  <r>
    <x v="7"/>
    <x v="31"/>
    <x v="4"/>
    <n v="2.1"/>
  </r>
  <r>
    <x v="7"/>
    <x v="31"/>
    <x v="5"/>
    <n v="2.4500000000000002"/>
  </r>
  <r>
    <x v="7"/>
    <x v="32"/>
    <x v="0"/>
    <n v="0.92"/>
  </r>
  <r>
    <x v="7"/>
    <x v="32"/>
    <x v="1"/>
    <n v="1.84"/>
  </r>
  <r>
    <x v="7"/>
    <x v="32"/>
    <x v="2"/>
    <n v="2.02"/>
  </r>
  <r>
    <x v="7"/>
    <x v="32"/>
    <x v="3"/>
    <n v="2.4"/>
  </r>
  <r>
    <x v="7"/>
    <x v="32"/>
    <x v="4"/>
    <n v="2.4700000000000002"/>
  </r>
  <r>
    <x v="7"/>
    <x v="32"/>
    <x v="5"/>
    <n v="2.41"/>
  </r>
  <r>
    <x v="8"/>
    <x v="0"/>
    <x v="0"/>
    <n v="5.86"/>
  </r>
  <r>
    <x v="8"/>
    <x v="0"/>
    <x v="1"/>
    <n v="6.55"/>
  </r>
  <r>
    <x v="8"/>
    <x v="0"/>
    <x v="2"/>
    <n v="7.18"/>
  </r>
  <r>
    <x v="8"/>
    <x v="0"/>
    <x v="3"/>
    <n v="7.14"/>
  </r>
  <r>
    <x v="8"/>
    <x v="0"/>
    <x v="4"/>
    <n v="6.68"/>
  </r>
  <r>
    <x v="8"/>
    <x v="0"/>
    <x v="5"/>
    <n v="6.99"/>
  </r>
  <r>
    <x v="8"/>
    <x v="1"/>
    <x v="0"/>
    <n v="7.73"/>
  </r>
  <r>
    <x v="8"/>
    <x v="1"/>
    <x v="1"/>
    <n v="8.15"/>
  </r>
  <r>
    <x v="8"/>
    <x v="1"/>
    <x v="2"/>
    <n v="8.23"/>
  </r>
  <r>
    <x v="8"/>
    <x v="1"/>
    <x v="3"/>
    <n v="8.23"/>
  </r>
  <r>
    <x v="8"/>
    <x v="1"/>
    <x v="4"/>
    <n v="8.18"/>
  </r>
  <r>
    <x v="8"/>
    <x v="1"/>
    <x v="5"/>
    <n v="7.86"/>
  </r>
  <r>
    <x v="8"/>
    <x v="2"/>
    <x v="0"/>
    <n v="5.7"/>
  </r>
  <r>
    <x v="8"/>
    <x v="2"/>
    <x v="1"/>
    <n v="6.17"/>
  </r>
  <r>
    <x v="8"/>
    <x v="2"/>
    <x v="2"/>
    <n v="6.78"/>
  </r>
  <r>
    <x v="8"/>
    <x v="2"/>
    <x v="3"/>
    <n v="6.25"/>
  </r>
  <r>
    <x v="8"/>
    <x v="2"/>
    <x v="4"/>
    <n v="5.39"/>
  </r>
  <r>
    <x v="8"/>
    <x v="2"/>
    <x v="5"/>
    <n v="5.35"/>
  </r>
  <r>
    <x v="8"/>
    <x v="3"/>
    <x v="0"/>
    <n v="5.22"/>
  </r>
  <r>
    <x v="8"/>
    <x v="3"/>
    <x v="1"/>
    <n v="5.66"/>
  </r>
  <r>
    <x v="8"/>
    <x v="3"/>
    <x v="2"/>
    <n v="5.46"/>
  </r>
  <r>
    <x v="8"/>
    <x v="3"/>
    <x v="3"/>
    <n v="5.99"/>
  </r>
  <r>
    <x v="8"/>
    <x v="3"/>
    <x v="4"/>
    <n v="5.93"/>
  </r>
  <r>
    <x v="8"/>
    <x v="3"/>
    <x v="5"/>
    <n v="5.67"/>
  </r>
  <r>
    <x v="8"/>
    <x v="4"/>
    <x v="0"/>
    <n v="8.02"/>
  </r>
  <r>
    <x v="8"/>
    <x v="4"/>
    <x v="1"/>
    <n v="8.56"/>
  </r>
  <r>
    <x v="8"/>
    <x v="4"/>
    <x v="2"/>
    <n v="7.67"/>
  </r>
  <r>
    <x v="8"/>
    <x v="4"/>
    <x v="3"/>
    <n v="6.78"/>
  </r>
  <r>
    <x v="8"/>
    <x v="4"/>
    <x v="4"/>
    <n v="5.8"/>
  </r>
  <r>
    <x v="8"/>
    <x v="4"/>
    <x v="5"/>
    <n v="5.74"/>
  </r>
  <r>
    <x v="8"/>
    <x v="5"/>
    <x v="0"/>
    <n v="2.64"/>
  </r>
  <r>
    <x v="8"/>
    <x v="5"/>
    <x v="1"/>
    <n v="3.17"/>
  </r>
  <r>
    <x v="8"/>
    <x v="5"/>
    <x v="2"/>
    <n v="3.79"/>
  </r>
  <r>
    <x v="8"/>
    <x v="5"/>
    <x v="3"/>
    <n v="4.1900000000000004"/>
  </r>
  <r>
    <x v="8"/>
    <x v="5"/>
    <x v="4"/>
    <n v="4.29"/>
  </r>
  <r>
    <x v="8"/>
    <x v="5"/>
    <x v="5"/>
    <n v="3.68"/>
  </r>
  <r>
    <x v="8"/>
    <x v="6"/>
    <x v="0"/>
    <n v="9.02"/>
  </r>
  <r>
    <x v="8"/>
    <x v="6"/>
    <x v="1"/>
    <n v="9.56"/>
  </r>
  <r>
    <x v="8"/>
    <x v="6"/>
    <x v="2"/>
    <n v="10.039999999999999"/>
  </r>
  <r>
    <x v="8"/>
    <x v="6"/>
    <x v="3"/>
    <n v="10.66"/>
  </r>
  <r>
    <x v="8"/>
    <x v="6"/>
    <x v="4"/>
    <n v="11.19"/>
  </r>
  <r>
    <x v="8"/>
    <x v="6"/>
    <x v="5"/>
    <n v="10.75"/>
  </r>
  <r>
    <x v="8"/>
    <x v="7"/>
    <x v="0"/>
    <n v="6.35"/>
  </r>
  <r>
    <x v="8"/>
    <x v="7"/>
    <x v="1"/>
    <n v="6.6"/>
  </r>
  <r>
    <x v="8"/>
    <x v="7"/>
    <x v="2"/>
    <n v="7.22"/>
  </r>
  <r>
    <x v="8"/>
    <x v="7"/>
    <x v="3"/>
    <n v="7.1"/>
  </r>
  <r>
    <x v="8"/>
    <x v="7"/>
    <x v="4"/>
    <n v="7.52"/>
  </r>
  <r>
    <x v="8"/>
    <x v="7"/>
    <x v="5"/>
    <n v="6.9"/>
  </r>
  <r>
    <x v="8"/>
    <x v="8"/>
    <x v="0"/>
    <n v="8.39"/>
  </r>
  <r>
    <x v="8"/>
    <x v="8"/>
    <x v="1"/>
    <n v="7.82"/>
  </r>
  <r>
    <x v="8"/>
    <x v="8"/>
    <x v="2"/>
    <n v="7.69"/>
  </r>
  <r>
    <x v="8"/>
    <x v="8"/>
    <x v="3"/>
    <n v="6.99"/>
  </r>
  <r>
    <x v="8"/>
    <x v="8"/>
    <x v="4"/>
    <n v="7.17"/>
  </r>
  <r>
    <x v="8"/>
    <x v="8"/>
    <x v="5"/>
    <n v="6.9"/>
  </r>
  <r>
    <x v="8"/>
    <x v="9"/>
    <x v="0"/>
    <n v="5.54"/>
  </r>
  <r>
    <x v="8"/>
    <x v="9"/>
    <x v="1"/>
    <n v="6.57"/>
  </r>
  <r>
    <x v="8"/>
    <x v="9"/>
    <x v="2"/>
    <n v="6.34"/>
  </r>
  <r>
    <x v="8"/>
    <x v="9"/>
    <x v="3"/>
    <n v="6.6"/>
  </r>
  <r>
    <x v="8"/>
    <x v="9"/>
    <x v="4"/>
    <n v="6.73"/>
  </r>
  <r>
    <x v="8"/>
    <x v="9"/>
    <x v="5"/>
    <n v="7.06"/>
  </r>
  <r>
    <x v="8"/>
    <x v="10"/>
    <x v="0"/>
    <n v="5.31"/>
  </r>
  <r>
    <x v="8"/>
    <x v="10"/>
    <x v="1"/>
    <n v="6.25"/>
  </r>
  <r>
    <x v="8"/>
    <x v="10"/>
    <x v="2"/>
    <n v="5.99"/>
  </r>
  <r>
    <x v="8"/>
    <x v="10"/>
    <x v="3"/>
    <n v="5.36"/>
  </r>
  <r>
    <x v="8"/>
    <x v="10"/>
    <x v="4"/>
    <n v="5.73"/>
  </r>
  <r>
    <x v="8"/>
    <x v="10"/>
    <x v="5"/>
    <n v="5.53"/>
  </r>
  <r>
    <x v="8"/>
    <x v="11"/>
    <x v="0"/>
    <n v="7.76"/>
  </r>
  <r>
    <x v="8"/>
    <x v="11"/>
    <x v="1"/>
    <n v="8.16"/>
  </r>
  <r>
    <x v="8"/>
    <x v="11"/>
    <x v="2"/>
    <n v="8.1199999999999992"/>
  </r>
  <r>
    <x v="8"/>
    <x v="11"/>
    <x v="3"/>
    <n v="7.28"/>
  </r>
  <r>
    <x v="8"/>
    <x v="11"/>
    <x v="4"/>
    <n v="7.42"/>
  </r>
  <r>
    <x v="8"/>
    <x v="11"/>
    <x v="5"/>
    <n v="6.96"/>
  </r>
  <r>
    <x v="8"/>
    <x v="12"/>
    <x v="0"/>
    <n v="7.35"/>
  </r>
  <r>
    <x v="8"/>
    <x v="12"/>
    <x v="1"/>
    <n v="7.42"/>
  </r>
  <r>
    <x v="8"/>
    <x v="12"/>
    <x v="2"/>
    <n v="7.22"/>
  </r>
  <r>
    <x v="8"/>
    <x v="12"/>
    <x v="3"/>
    <n v="7.03"/>
  </r>
  <r>
    <x v="8"/>
    <x v="12"/>
    <x v="4"/>
    <n v="6.86"/>
  </r>
  <r>
    <x v="8"/>
    <x v="12"/>
    <x v="5"/>
    <n v="10.55"/>
  </r>
  <r>
    <x v="8"/>
    <x v="13"/>
    <x v="0"/>
    <n v="6.87"/>
  </r>
  <r>
    <x v="8"/>
    <x v="13"/>
    <x v="1"/>
    <n v="7"/>
  </r>
  <r>
    <x v="8"/>
    <x v="13"/>
    <x v="2"/>
    <n v="7.08"/>
  </r>
  <r>
    <x v="8"/>
    <x v="13"/>
    <x v="3"/>
    <n v="6.57"/>
  </r>
  <r>
    <x v="8"/>
    <x v="13"/>
    <x v="4"/>
    <n v="6.52"/>
  </r>
  <r>
    <x v="8"/>
    <x v="13"/>
    <x v="5"/>
    <n v="6.08"/>
  </r>
  <r>
    <x v="8"/>
    <x v="14"/>
    <x v="0"/>
    <n v="3.67"/>
  </r>
  <r>
    <x v="8"/>
    <x v="14"/>
    <x v="1"/>
    <n v="3.74"/>
  </r>
  <r>
    <x v="8"/>
    <x v="14"/>
    <x v="2"/>
    <n v="3.39"/>
  </r>
  <r>
    <x v="8"/>
    <x v="14"/>
    <x v="3"/>
    <n v="6.98"/>
  </r>
  <r>
    <x v="8"/>
    <x v="14"/>
    <x v="4"/>
    <n v="6.49"/>
  </r>
  <r>
    <x v="8"/>
    <x v="14"/>
    <x v="5"/>
    <n v="5.17"/>
  </r>
  <r>
    <x v="8"/>
    <x v="15"/>
    <x v="0"/>
    <n v="0.64"/>
  </r>
  <r>
    <x v="8"/>
    <x v="15"/>
    <x v="1"/>
    <n v="6"/>
  </r>
  <r>
    <x v="8"/>
    <x v="15"/>
    <x v="2"/>
    <n v="6.23"/>
  </r>
  <r>
    <x v="8"/>
    <x v="15"/>
    <x v="3"/>
    <n v="6.68"/>
  </r>
  <r>
    <x v="8"/>
    <x v="15"/>
    <x v="4"/>
    <n v="7.33"/>
  </r>
  <r>
    <x v="8"/>
    <x v="15"/>
    <x v="5"/>
    <n v="7.23"/>
  </r>
  <r>
    <x v="8"/>
    <x v="16"/>
    <x v="0"/>
    <n v="6.56"/>
  </r>
  <r>
    <x v="8"/>
    <x v="16"/>
    <x v="1"/>
    <n v="6.34"/>
  </r>
  <r>
    <x v="8"/>
    <x v="16"/>
    <x v="2"/>
    <n v="5.99"/>
  </r>
  <r>
    <x v="8"/>
    <x v="16"/>
    <x v="3"/>
    <n v="6.72"/>
  </r>
  <r>
    <x v="8"/>
    <x v="16"/>
    <x v="4"/>
    <n v="6.42"/>
  </r>
  <r>
    <x v="8"/>
    <x v="16"/>
    <x v="5"/>
    <n v="7.06"/>
  </r>
  <r>
    <x v="8"/>
    <x v="17"/>
    <x v="0"/>
    <n v="8.0399999999999991"/>
  </r>
  <r>
    <x v="8"/>
    <x v="17"/>
    <x v="1"/>
    <n v="6.93"/>
  </r>
  <r>
    <x v="8"/>
    <x v="17"/>
    <x v="2"/>
    <n v="6.4"/>
  </r>
  <r>
    <x v="8"/>
    <x v="17"/>
    <x v="3"/>
    <n v="9.0500000000000007"/>
  </r>
  <r>
    <x v="8"/>
    <x v="17"/>
    <x v="4"/>
    <n v="7.75"/>
  </r>
  <r>
    <x v="8"/>
    <x v="17"/>
    <x v="5"/>
    <n v="5.46"/>
  </r>
  <r>
    <x v="8"/>
    <x v="18"/>
    <x v="0"/>
    <n v="7.07"/>
  </r>
  <r>
    <x v="8"/>
    <x v="18"/>
    <x v="1"/>
    <n v="6.97"/>
  </r>
  <r>
    <x v="8"/>
    <x v="18"/>
    <x v="2"/>
    <n v="6.44"/>
  </r>
  <r>
    <x v="8"/>
    <x v="18"/>
    <x v="3"/>
    <n v="6.47"/>
  </r>
  <r>
    <x v="8"/>
    <x v="18"/>
    <x v="4"/>
    <n v="6.69"/>
  </r>
  <r>
    <x v="8"/>
    <x v="18"/>
    <x v="5"/>
    <n v="6.55"/>
  </r>
  <r>
    <x v="8"/>
    <x v="19"/>
    <x v="0"/>
    <n v="5.03"/>
  </r>
  <r>
    <x v="8"/>
    <x v="19"/>
    <x v="1"/>
    <n v="5.61"/>
  </r>
  <r>
    <x v="8"/>
    <x v="19"/>
    <x v="2"/>
    <n v="7.31"/>
  </r>
  <r>
    <x v="8"/>
    <x v="19"/>
    <x v="3"/>
    <n v="6.95"/>
  </r>
  <r>
    <x v="8"/>
    <x v="19"/>
    <x v="4"/>
    <n v="5.8"/>
  </r>
  <r>
    <x v="8"/>
    <x v="19"/>
    <x v="5"/>
    <n v="6.59"/>
  </r>
  <r>
    <x v="8"/>
    <x v="20"/>
    <x v="0"/>
    <n v="2.52"/>
  </r>
  <r>
    <x v="8"/>
    <x v="20"/>
    <x v="1"/>
    <n v="3.29"/>
  </r>
  <r>
    <x v="8"/>
    <x v="20"/>
    <x v="2"/>
    <n v="8.81"/>
  </r>
  <r>
    <x v="8"/>
    <x v="20"/>
    <x v="3"/>
    <n v="8.9700000000000006"/>
  </r>
  <r>
    <x v="8"/>
    <x v="20"/>
    <x v="4"/>
    <n v="8.49"/>
  </r>
  <r>
    <x v="8"/>
    <x v="20"/>
    <x v="5"/>
    <n v="8.6300000000000008"/>
  </r>
  <r>
    <x v="8"/>
    <x v="21"/>
    <x v="0"/>
    <n v="5.72"/>
  </r>
  <r>
    <x v="8"/>
    <x v="21"/>
    <x v="1"/>
    <n v="6.24"/>
  </r>
  <r>
    <x v="8"/>
    <x v="21"/>
    <x v="2"/>
    <n v="6.8"/>
  </r>
  <r>
    <x v="8"/>
    <x v="21"/>
    <x v="3"/>
    <n v="6.78"/>
  </r>
  <r>
    <x v="8"/>
    <x v="21"/>
    <x v="4"/>
    <n v="6.8"/>
  </r>
  <r>
    <x v="8"/>
    <x v="21"/>
    <x v="5"/>
    <n v="3.71"/>
  </r>
  <r>
    <x v="8"/>
    <x v="22"/>
    <x v="0"/>
    <n v="3.48"/>
  </r>
  <r>
    <x v="8"/>
    <x v="22"/>
    <x v="1"/>
    <n v="3.87"/>
  </r>
  <r>
    <x v="8"/>
    <x v="22"/>
    <x v="2"/>
    <n v="4.2"/>
  </r>
  <r>
    <x v="8"/>
    <x v="22"/>
    <x v="3"/>
    <n v="4.24"/>
  </r>
  <r>
    <x v="8"/>
    <x v="22"/>
    <x v="4"/>
    <n v="0.69"/>
  </r>
  <r>
    <x v="8"/>
    <x v="22"/>
    <x v="5"/>
    <n v="5.51"/>
  </r>
  <r>
    <x v="8"/>
    <x v="23"/>
    <x v="0"/>
    <n v="6.97"/>
  </r>
  <r>
    <x v="8"/>
    <x v="23"/>
    <x v="1"/>
    <n v="7.52"/>
  </r>
  <r>
    <x v="8"/>
    <x v="23"/>
    <x v="2"/>
    <n v="7.86"/>
  </r>
  <r>
    <x v="8"/>
    <x v="23"/>
    <x v="3"/>
    <n v="7.04"/>
  </r>
  <r>
    <x v="8"/>
    <x v="23"/>
    <x v="4"/>
    <n v="6.5"/>
  </r>
  <r>
    <x v="8"/>
    <x v="23"/>
    <x v="5"/>
    <n v="6.19"/>
  </r>
  <r>
    <x v="8"/>
    <x v="24"/>
    <x v="0"/>
    <n v="7.79"/>
  </r>
  <r>
    <x v="8"/>
    <x v="24"/>
    <x v="1"/>
    <n v="8.69"/>
  </r>
  <r>
    <x v="8"/>
    <x v="24"/>
    <x v="2"/>
    <n v="8.65"/>
  </r>
  <r>
    <x v="8"/>
    <x v="24"/>
    <x v="3"/>
    <n v="8.4600000000000009"/>
  </r>
  <r>
    <x v="8"/>
    <x v="24"/>
    <x v="4"/>
    <n v="8.06"/>
  </r>
  <r>
    <x v="8"/>
    <x v="24"/>
    <x v="5"/>
    <n v="7.89"/>
  </r>
  <r>
    <x v="8"/>
    <x v="25"/>
    <x v="0"/>
    <n v="7.22"/>
  </r>
  <r>
    <x v="8"/>
    <x v="25"/>
    <x v="1"/>
    <n v="7.79"/>
  </r>
  <r>
    <x v="8"/>
    <x v="25"/>
    <x v="2"/>
    <n v="8.42"/>
  </r>
  <r>
    <x v="8"/>
    <x v="25"/>
    <x v="3"/>
    <n v="8.17"/>
  </r>
  <r>
    <x v="8"/>
    <x v="25"/>
    <x v="4"/>
    <n v="7.52"/>
  </r>
  <r>
    <x v="8"/>
    <x v="25"/>
    <x v="5"/>
    <n v="6.94"/>
  </r>
  <r>
    <x v="8"/>
    <x v="26"/>
    <x v="0"/>
    <n v="8.24"/>
  </r>
  <r>
    <x v="8"/>
    <x v="26"/>
    <x v="1"/>
    <n v="8.82"/>
  </r>
  <r>
    <x v="8"/>
    <x v="26"/>
    <x v="2"/>
    <n v="8.49"/>
  </r>
  <r>
    <x v="8"/>
    <x v="26"/>
    <x v="3"/>
    <n v="8.2100000000000009"/>
  </r>
  <r>
    <x v="8"/>
    <x v="26"/>
    <x v="4"/>
    <n v="8.08"/>
  </r>
  <r>
    <x v="8"/>
    <x v="26"/>
    <x v="5"/>
    <n v="7.95"/>
  </r>
  <r>
    <x v="8"/>
    <x v="27"/>
    <x v="0"/>
    <n v="8.3699999999999992"/>
  </r>
  <r>
    <x v="8"/>
    <x v="27"/>
    <x v="1"/>
    <n v="10.199999999999999"/>
  </r>
  <r>
    <x v="8"/>
    <x v="27"/>
    <x v="2"/>
    <n v="9.25"/>
  </r>
  <r>
    <x v="8"/>
    <x v="27"/>
    <x v="3"/>
    <n v="9.31"/>
  </r>
  <r>
    <x v="8"/>
    <x v="27"/>
    <x v="4"/>
    <n v="9.07"/>
  </r>
  <r>
    <x v="8"/>
    <x v="27"/>
    <x v="5"/>
    <n v="9.5399999999999991"/>
  </r>
  <r>
    <x v="8"/>
    <x v="28"/>
    <x v="0"/>
    <n v="5.77"/>
  </r>
  <r>
    <x v="8"/>
    <x v="28"/>
    <x v="1"/>
    <n v="5.91"/>
  </r>
  <r>
    <x v="8"/>
    <x v="28"/>
    <x v="2"/>
    <n v="6.1"/>
  </r>
  <r>
    <x v="8"/>
    <x v="28"/>
    <x v="3"/>
    <n v="6.59"/>
  </r>
  <r>
    <x v="8"/>
    <x v="28"/>
    <x v="4"/>
    <n v="6.91"/>
  </r>
  <r>
    <x v="8"/>
    <x v="28"/>
    <x v="5"/>
    <n v="6.33"/>
  </r>
  <r>
    <x v="8"/>
    <x v="29"/>
    <x v="0"/>
    <n v="6.19"/>
  </r>
  <r>
    <x v="8"/>
    <x v="29"/>
    <x v="1"/>
    <n v="6"/>
  </r>
  <r>
    <x v="8"/>
    <x v="29"/>
    <x v="2"/>
    <n v="6.55"/>
  </r>
  <r>
    <x v="8"/>
    <x v="29"/>
    <x v="3"/>
    <n v="7.38"/>
  </r>
  <r>
    <x v="8"/>
    <x v="29"/>
    <x v="4"/>
    <n v="10.76"/>
  </r>
  <r>
    <x v="8"/>
    <x v="29"/>
    <x v="5"/>
    <n v="7.39"/>
  </r>
  <r>
    <x v="8"/>
    <x v="30"/>
    <x v="0"/>
    <n v="5.64"/>
  </r>
  <r>
    <x v="8"/>
    <x v="30"/>
    <x v="1"/>
    <n v="5.5"/>
  </r>
  <r>
    <x v="8"/>
    <x v="30"/>
    <x v="2"/>
    <n v="5.79"/>
  </r>
  <r>
    <x v="8"/>
    <x v="30"/>
    <x v="3"/>
    <n v="5.98"/>
  </r>
  <r>
    <x v="8"/>
    <x v="30"/>
    <x v="4"/>
    <n v="5.4"/>
  </r>
  <r>
    <x v="8"/>
    <x v="30"/>
    <x v="5"/>
    <n v="5.18"/>
  </r>
  <r>
    <x v="8"/>
    <x v="31"/>
    <x v="0"/>
    <n v="6.07"/>
  </r>
  <r>
    <x v="8"/>
    <x v="31"/>
    <x v="1"/>
    <n v="6"/>
  </r>
  <r>
    <x v="8"/>
    <x v="31"/>
    <x v="2"/>
    <n v="5.96"/>
  </r>
  <r>
    <x v="8"/>
    <x v="31"/>
    <x v="3"/>
    <n v="6.49"/>
  </r>
  <r>
    <x v="8"/>
    <x v="31"/>
    <x v="4"/>
    <n v="6.72"/>
  </r>
  <r>
    <x v="8"/>
    <x v="31"/>
    <x v="5"/>
    <n v="6.85"/>
  </r>
  <r>
    <x v="8"/>
    <x v="32"/>
    <x v="0"/>
    <n v="5.24"/>
  </r>
  <r>
    <x v="8"/>
    <x v="32"/>
    <x v="1"/>
    <n v="6.26"/>
  </r>
  <r>
    <x v="8"/>
    <x v="32"/>
    <x v="2"/>
    <n v="6.4"/>
  </r>
  <r>
    <x v="8"/>
    <x v="32"/>
    <x v="3"/>
    <n v="7.01"/>
  </r>
  <r>
    <x v="8"/>
    <x v="32"/>
    <x v="4"/>
    <n v="6.62"/>
  </r>
  <r>
    <x v="8"/>
    <x v="32"/>
    <x v="5"/>
    <n v="6.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5" minRefreshableVersion="3" rowGrandTotals="0" colGrandTotals="0" itemPrintTitles="1" createdVersion="5" indent="0" showHeaders="0" outline="1" outlineData="1" multipleFieldFilters="0" fieldListSortAscending="1">
  <location ref="A1:KL9" firstHeaderRow="1" firstDataRow="3" firstDataCol="1"/>
  <pivotFields count="4">
    <pivotField axis="axisCol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Col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Row" showAll="0">
      <items count="8">
        <item m="1" x="6"/>
        <item x="0"/>
        <item x="1"/>
        <item x="2"/>
        <item x="3"/>
        <item x="4"/>
        <item x="5"/>
        <item t="default"/>
      </items>
    </pivotField>
    <pivotField dataField="1"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>
      <x v="6"/>
    </i>
  </rowItems>
  <colFields count="2">
    <field x="0"/>
    <field x="1"/>
  </colFields>
  <colItems count="29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</colItems>
  <dataFields count="1">
    <dataField name="Indicadores" fld="3" baseField="0" baseItem="0" numFmtId="4"/>
  </dataFields>
  <formats count="1"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6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7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3:N18"/>
  <sheetViews>
    <sheetView showGridLines="0" zoomScale="145" zoomScaleNormal="145" workbookViewId="0">
      <selection activeCell="D20" sqref="D20"/>
    </sheetView>
  </sheetViews>
  <sheetFormatPr defaultRowHeight="15" x14ac:dyDescent="0.25"/>
  <cols>
    <col min="2" max="2" width="8.140625" customWidth="1"/>
  </cols>
  <sheetData>
    <row r="3" spans="2:14" ht="23.25" x14ac:dyDescent="0.35">
      <c r="B3" s="20" t="s">
        <v>141</v>
      </c>
    </row>
    <row r="4" spans="2:14" ht="15.75" thickBot="1" x14ac:dyDescent="0.3">
      <c r="B4" t="s">
        <v>189</v>
      </c>
    </row>
    <row r="5" spans="2:14" ht="21" x14ac:dyDescent="0.35">
      <c r="B5" s="61" t="s">
        <v>139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2:14" x14ac:dyDescent="0.25">
      <c r="B6" s="56">
        <v>1</v>
      </c>
      <c r="C6" s="136" t="str">
        <f>CONCATENATE('G1'!A12," - ",'G1'!A13)</f>
        <v>Custo por metro quadrado - Moeda corrente (R$) - Julho 2016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57"/>
    </row>
    <row r="7" spans="2:14" x14ac:dyDescent="0.25">
      <c r="B7" s="56">
        <v>2</v>
      </c>
      <c r="C7" s="136" t="str">
        <f>CONCATENATE('G6'!A12," - ",'G6'!A13)</f>
        <v>Evolução do custo por metro quadrado e seus componentes na construção civil - Número índice, base: julho/15=100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57"/>
    </row>
    <row r="8" spans="2:14" x14ac:dyDescent="0.25">
      <c r="B8" s="56">
        <v>3</v>
      </c>
      <c r="C8" s="136" t="str">
        <f>CONCATENATE('G2-3'!A11," - ",'G2-3'!A12)</f>
        <v>Custo médio por metro quadrado - Variação % em 12 meses - Brasil, Sudeste e Espírito Santo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57"/>
    </row>
    <row r="9" spans="2:14" x14ac:dyDescent="0.25">
      <c r="B9" s="56">
        <v>4</v>
      </c>
      <c r="C9" s="136" t="str">
        <f>'G4'!A2</f>
        <v>Índices de valorização imobiliária e de custos na construção civil – Espírito Santo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57"/>
    </row>
    <row r="10" spans="2:14" x14ac:dyDescent="0.25">
      <c r="B10" s="56">
        <v>5</v>
      </c>
      <c r="C10" s="136" t="str">
        <f>'G5'!B7</f>
        <v>Ranking da variação do Custo da Construção Civil segundo Unidade da Federação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57"/>
    </row>
    <row r="11" spans="2:14" x14ac:dyDescent="0.25">
      <c r="B11" s="56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57"/>
    </row>
    <row r="12" spans="2:14" ht="21" x14ac:dyDescent="0.35">
      <c r="B12" s="62" t="s">
        <v>140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7"/>
    </row>
    <row r="13" spans="2:14" x14ac:dyDescent="0.25">
      <c r="B13" s="56">
        <v>1</v>
      </c>
      <c r="C13" s="136" t="str">
        <f>'Tab1'!B3</f>
        <v>Resultados para o Índice de custo da construção civil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57"/>
    </row>
    <row r="14" spans="2:14" x14ac:dyDescent="0.25">
      <c r="B14" s="56">
        <v>2</v>
      </c>
      <c r="C14" s="136" t="str">
        <f>'Tab2'!B4</f>
        <v>Custos e Variações dos Componentes da Construção Civil no Espírito Santo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57"/>
    </row>
    <row r="15" spans="2:14" ht="15.75" thickBot="1" x14ac:dyDescent="0.3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2:14" x14ac:dyDescent="0.25">
      <c r="B16" s="134" t="s">
        <v>142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2:14" x14ac:dyDescent="0.25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2:14" x14ac:dyDescent="0.25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</sheetData>
  <mergeCells count="8">
    <mergeCell ref="B16:N18"/>
    <mergeCell ref="C6:M6"/>
    <mergeCell ref="C7:M7"/>
    <mergeCell ref="C8:M8"/>
    <mergeCell ref="C9:M9"/>
    <mergeCell ref="C10:M10"/>
    <mergeCell ref="C13:M13"/>
    <mergeCell ref="C14:M14"/>
  </mergeCells>
  <hyperlinks>
    <hyperlink ref="C6" location="'G1'!A1" display="'G1'!A1"/>
    <hyperlink ref="C7" location="'G2'!A1" display="'G2'!A1"/>
    <hyperlink ref="C8" location="'G3'!A1" display="'G3'!A1"/>
    <hyperlink ref="C9" location="'G4'!A1" display="'G4'!A1"/>
    <hyperlink ref="C10" location="'G5'!A1" display="'G5'!A1"/>
    <hyperlink ref="C13" location="'Tab1'!A1" display="'Tab1'!A1"/>
    <hyperlink ref="C14" location="'Tab2'!A1" display="'Tab2'!A1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C1:J34"/>
  <sheetViews>
    <sheetView workbookViewId="0">
      <selection activeCell="J24" sqref="J24"/>
    </sheetView>
  </sheetViews>
  <sheetFormatPr defaultRowHeight="15" x14ac:dyDescent="0.25"/>
  <cols>
    <col min="3" max="3" width="21" bestFit="1" customWidth="1"/>
    <col min="5" max="5" width="21" bestFit="1" customWidth="1"/>
    <col min="7" max="7" width="71.140625" bestFit="1" customWidth="1"/>
    <col min="9" max="9" width="55.7109375" bestFit="1" customWidth="1"/>
    <col min="10" max="10" width="12.5703125" bestFit="1" customWidth="1"/>
  </cols>
  <sheetData>
    <row r="1" spans="3:10" x14ac:dyDescent="0.25">
      <c r="C1" t="s">
        <v>44</v>
      </c>
      <c r="D1" t="s">
        <v>46</v>
      </c>
      <c r="E1" t="s">
        <v>44</v>
      </c>
      <c r="G1" t="s">
        <v>45</v>
      </c>
      <c r="H1" t="s">
        <v>46</v>
      </c>
      <c r="I1" t="s">
        <v>45</v>
      </c>
      <c r="J1" t="s">
        <v>67</v>
      </c>
    </row>
    <row r="2" spans="3:10" x14ac:dyDescent="0.25">
      <c r="C2" t="s">
        <v>10</v>
      </c>
      <c r="D2">
        <v>1</v>
      </c>
      <c r="E2" t="s">
        <v>10</v>
      </c>
      <c r="F2">
        <v>1</v>
      </c>
      <c r="G2" t="s">
        <v>1</v>
      </c>
      <c r="H2" t="s">
        <v>148</v>
      </c>
      <c r="I2" t="s">
        <v>52</v>
      </c>
      <c r="J2" t="s">
        <v>61</v>
      </c>
    </row>
    <row r="3" spans="3:10" x14ac:dyDescent="0.25">
      <c r="C3" t="s">
        <v>11</v>
      </c>
      <c r="D3">
        <v>2</v>
      </c>
      <c r="E3" t="s">
        <v>11</v>
      </c>
      <c r="F3">
        <v>2</v>
      </c>
      <c r="G3" t="s">
        <v>2</v>
      </c>
      <c r="H3" t="s">
        <v>149</v>
      </c>
      <c r="I3" t="s">
        <v>53</v>
      </c>
      <c r="J3" t="s">
        <v>62</v>
      </c>
    </row>
    <row r="4" spans="3:10" x14ac:dyDescent="0.25">
      <c r="C4" t="s">
        <v>12</v>
      </c>
      <c r="D4">
        <v>3</v>
      </c>
      <c r="E4" t="s">
        <v>12</v>
      </c>
      <c r="F4">
        <v>3</v>
      </c>
      <c r="G4" t="s">
        <v>3</v>
      </c>
      <c r="H4" t="s">
        <v>150</v>
      </c>
      <c r="I4" t="s">
        <v>54</v>
      </c>
      <c r="J4" t="s">
        <v>63</v>
      </c>
    </row>
    <row r="5" spans="3:10" x14ac:dyDescent="0.25">
      <c r="C5" t="s">
        <v>13</v>
      </c>
      <c r="D5">
        <v>4</v>
      </c>
      <c r="E5" t="s">
        <v>13</v>
      </c>
      <c r="F5">
        <v>4</v>
      </c>
      <c r="G5" t="s">
        <v>4</v>
      </c>
      <c r="H5" t="s">
        <v>151</v>
      </c>
      <c r="I5" t="s">
        <v>55</v>
      </c>
      <c r="J5" t="s">
        <v>61</v>
      </c>
    </row>
    <row r="6" spans="3:10" x14ac:dyDescent="0.25">
      <c r="C6" t="s">
        <v>14</v>
      </c>
      <c r="D6">
        <v>5</v>
      </c>
      <c r="E6" t="s">
        <v>14</v>
      </c>
      <c r="F6">
        <v>5</v>
      </c>
      <c r="G6" t="s">
        <v>5</v>
      </c>
      <c r="H6" t="s">
        <v>152</v>
      </c>
      <c r="I6" t="s">
        <v>56</v>
      </c>
      <c r="J6" t="s">
        <v>62</v>
      </c>
    </row>
    <row r="7" spans="3:10" x14ac:dyDescent="0.25">
      <c r="C7" t="s">
        <v>15</v>
      </c>
      <c r="D7">
        <v>6</v>
      </c>
      <c r="E7" t="s">
        <v>15</v>
      </c>
      <c r="F7">
        <v>6</v>
      </c>
      <c r="G7" t="s">
        <v>6</v>
      </c>
      <c r="H7" t="s">
        <v>153</v>
      </c>
      <c r="I7" t="s">
        <v>57</v>
      </c>
      <c r="J7" t="s">
        <v>63</v>
      </c>
    </row>
    <row r="8" spans="3:10" x14ac:dyDescent="0.25">
      <c r="C8" t="s">
        <v>16</v>
      </c>
      <c r="D8">
        <v>7</v>
      </c>
      <c r="E8" t="s">
        <v>16</v>
      </c>
      <c r="F8">
        <v>7</v>
      </c>
      <c r="G8" t="s">
        <v>7</v>
      </c>
      <c r="H8" t="s">
        <v>154</v>
      </c>
      <c r="I8" t="s">
        <v>58</v>
      </c>
      <c r="J8" t="s">
        <v>107</v>
      </c>
    </row>
    <row r="9" spans="3:10" x14ac:dyDescent="0.25">
      <c r="C9" t="s">
        <v>17</v>
      </c>
      <c r="D9">
        <v>8</v>
      </c>
      <c r="E9" t="s">
        <v>17</v>
      </c>
      <c r="F9">
        <v>8</v>
      </c>
      <c r="G9" t="s">
        <v>8</v>
      </c>
      <c r="H9" t="s">
        <v>155</v>
      </c>
      <c r="I9" t="s">
        <v>59</v>
      </c>
      <c r="J9" t="s">
        <v>108</v>
      </c>
    </row>
    <row r="10" spans="3:10" x14ac:dyDescent="0.25">
      <c r="C10" t="s">
        <v>18</v>
      </c>
      <c r="D10">
        <v>9</v>
      </c>
      <c r="E10" t="s">
        <v>18</v>
      </c>
      <c r="F10">
        <v>9</v>
      </c>
      <c r="G10" t="s">
        <v>9</v>
      </c>
      <c r="H10" t="s">
        <v>156</v>
      </c>
      <c r="I10" t="s">
        <v>60</v>
      </c>
      <c r="J10" t="s">
        <v>109</v>
      </c>
    </row>
    <row r="11" spans="3:10" x14ac:dyDescent="0.25">
      <c r="C11" t="s">
        <v>19</v>
      </c>
      <c r="D11">
        <v>10</v>
      </c>
      <c r="E11" t="s">
        <v>19</v>
      </c>
    </row>
    <row r="12" spans="3:10" x14ac:dyDescent="0.25">
      <c r="C12" t="s">
        <v>20</v>
      </c>
      <c r="D12">
        <v>11</v>
      </c>
      <c r="E12" t="s">
        <v>20</v>
      </c>
    </row>
    <row r="13" spans="3:10" x14ac:dyDescent="0.25">
      <c r="C13" t="s">
        <v>21</v>
      </c>
      <c r="D13">
        <v>12</v>
      </c>
      <c r="E13" t="s">
        <v>21</v>
      </c>
    </row>
    <row r="14" spans="3:10" x14ac:dyDescent="0.25">
      <c r="C14" t="s">
        <v>22</v>
      </c>
      <c r="D14">
        <v>13</v>
      </c>
      <c r="E14" t="s">
        <v>22</v>
      </c>
    </row>
    <row r="15" spans="3:10" x14ac:dyDescent="0.25">
      <c r="C15" t="s">
        <v>23</v>
      </c>
      <c r="D15">
        <v>14</v>
      </c>
      <c r="E15" t="s">
        <v>23</v>
      </c>
    </row>
    <row r="16" spans="3:10" x14ac:dyDescent="0.25">
      <c r="C16" t="s">
        <v>24</v>
      </c>
      <c r="D16">
        <v>15</v>
      </c>
      <c r="E16" t="s">
        <v>24</v>
      </c>
    </row>
    <row r="17" spans="3:5" x14ac:dyDescent="0.25">
      <c r="C17" t="s">
        <v>25</v>
      </c>
      <c r="D17">
        <v>16</v>
      </c>
      <c r="E17" t="s">
        <v>25</v>
      </c>
    </row>
    <row r="18" spans="3:5" x14ac:dyDescent="0.25">
      <c r="C18" t="s">
        <v>26</v>
      </c>
      <c r="D18">
        <v>17</v>
      </c>
      <c r="E18" t="s">
        <v>26</v>
      </c>
    </row>
    <row r="19" spans="3:5" x14ac:dyDescent="0.25">
      <c r="C19" t="s">
        <v>27</v>
      </c>
      <c r="D19">
        <v>18</v>
      </c>
      <c r="E19" t="s">
        <v>27</v>
      </c>
    </row>
    <row r="20" spans="3:5" x14ac:dyDescent="0.25">
      <c r="C20" t="s">
        <v>28</v>
      </c>
      <c r="D20">
        <v>19</v>
      </c>
      <c r="E20" t="s">
        <v>28</v>
      </c>
    </row>
    <row r="21" spans="3:5" x14ac:dyDescent="0.25">
      <c r="C21" t="s">
        <v>29</v>
      </c>
      <c r="D21">
        <v>20</v>
      </c>
      <c r="E21" t="s">
        <v>29</v>
      </c>
    </row>
    <row r="22" spans="3:5" x14ac:dyDescent="0.25">
      <c r="C22" t="s">
        <v>30</v>
      </c>
      <c r="D22">
        <v>21</v>
      </c>
      <c r="E22" t="s">
        <v>30</v>
      </c>
    </row>
    <row r="23" spans="3:5" x14ac:dyDescent="0.25">
      <c r="C23" t="s">
        <v>31</v>
      </c>
      <c r="D23">
        <v>22</v>
      </c>
      <c r="E23" t="s">
        <v>31</v>
      </c>
    </row>
    <row r="24" spans="3:5" x14ac:dyDescent="0.25">
      <c r="C24" t="s">
        <v>32</v>
      </c>
      <c r="D24">
        <v>23</v>
      </c>
      <c r="E24" t="s">
        <v>32</v>
      </c>
    </row>
    <row r="25" spans="3:5" x14ac:dyDescent="0.25">
      <c r="C25" t="s">
        <v>33</v>
      </c>
      <c r="D25">
        <v>24</v>
      </c>
      <c r="E25" t="s">
        <v>33</v>
      </c>
    </row>
    <row r="26" spans="3:5" x14ac:dyDescent="0.25">
      <c r="C26" t="s">
        <v>34</v>
      </c>
      <c r="D26">
        <v>25</v>
      </c>
      <c r="E26" t="s">
        <v>34</v>
      </c>
    </row>
    <row r="27" spans="3:5" x14ac:dyDescent="0.25">
      <c r="C27" t="s">
        <v>35</v>
      </c>
      <c r="D27">
        <v>26</v>
      </c>
      <c r="E27" t="s">
        <v>35</v>
      </c>
    </row>
    <row r="28" spans="3:5" x14ac:dyDescent="0.25">
      <c r="C28" t="s">
        <v>36</v>
      </c>
      <c r="D28">
        <v>27</v>
      </c>
      <c r="E28" t="s">
        <v>36</v>
      </c>
    </row>
    <row r="29" spans="3:5" x14ac:dyDescent="0.25">
      <c r="C29" t="s">
        <v>37</v>
      </c>
      <c r="D29">
        <v>28</v>
      </c>
      <c r="E29" t="s">
        <v>37</v>
      </c>
    </row>
    <row r="30" spans="3:5" x14ac:dyDescent="0.25">
      <c r="C30" t="s">
        <v>38</v>
      </c>
      <c r="D30">
        <v>29</v>
      </c>
      <c r="E30" t="s">
        <v>38</v>
      </c>
    </row>
    <row r="31" spans="3:5" x14ac:dyDescent="0.25">
      <c r="C31" t="s">
        <v>39</v>
      </c>
      <c r="D31">
        <v>30</v>
      </c>
      <c r="E31" t="s">
        <v>39</v>
      </c>
    </row>
    <row r="32" spans="3:5" x14ac:dyDescent="0.25">
      <c r="C32" t="s">
        <v>40</v>
      </c>
      <c r="D32">
        <v>31</v>
      </c>
      <c r="E32" t="s">
        <v>40</v>
      </c>
    </row>
    <row r="33" spans="3:5" x14ac:dyDescent="0.25">
      <c r="C33" t="s">
        <v>41</v>
      </c>
      <c r="D33">
        <v>32</v>
      </c>
      <c r="E33" t="s">
        <v>41</v>
      </c>
    </row>
    <row r="34" spans="3:5" x14ac:dyDescent="0.25">
      <c r="C34" t="s">
        <v>42</v>
      </c>
      <c r="D34">
        <v>33</v>
      </c>
      <c r="E34" t="s">
        <v>42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O72"/>
  <sheetViews>
    <sheetView zoomScale="115" zoomScaleNormal="115" workbookViewId="0">
      <pane xSplit="2" ySplit="5" topLeftCell="C54" activePane="bottomRight" state="frozen"/>
      <selection activeCell="J24" sqref="J24"/>
      <selection pane="topRight" activeCell="J24" sqref="J24"/>
      <selection pane="bottomLeft" activeCell="J24" sqref="J24"/>
      <selection pane="bottomRight" activeCell="E77" sqref="E77"/>
    </sheetView>
  </sheetViews>
  <sheetFormatPr defaultRowHeight="15" x14ac:dyDescent="0.25"/>
  <cols>
    <col min="2" max="2" width="12.7109375" customWidth="1"/>
    <col min="7" max="7" width="5" customWidth="1"/>
    <col min="8" max="8" width="10.28515625" customWidth="1"/>
  </cols>
  <sheetData>
    <row r="1" spans="1:299" x14ac:dyDescent="0.25">
      <c r="B1" t="s">
        <v>0</v>
      </c>
      <c r="H1" s="1"/>
    </row>
    <row r="2" spans="1:299" x14ac:dyDescent="0.25">
      <c r="HZ2">
        <f>(CX29/CX$17-1)*100</f>
        <v>5.6700004510754187</v>
      </c>
    </row>
    <row r="3" spans="1:299" x14ac:dyDescent="0.25">
      <c r="A3">
        <v>1</v>
      </c>
      <c r="B3" t="s">
        <v>47</v>
      </c>
      <c r="C3" t="str">
        <f>CONCATENATE(VLOOKUP(C$4,Nomes!$G$2:$H$10,2,FALSE),VLOOKUP(C$5,Nomes!$C$1:$D$34,2,FALSE))</f>
        <v>A1</v>
      </c>
      <c r="D3" t="str">
        <f>CONCATENATE(VLOOKUP(D$4,Nomes!$G$2:$H$10,2,FALSE),VLOOKUP(D$5,Nomes!$C$1:$D$34,2,FALSE))</f>
        <v>A2</v>
      </c>
      <c r="E3" t="str">
        <f>CONCATENATE(VLOOKUP(E$4,Nomes!$G$2:$H$10,2,FALSE),VLOOKUP(E$5,Nomes!$C$1:$D$34,2,FALSE))</f>
        <v>A3</v>
      </c>
      <c r="F3" t="str">
        <f>CONCATENATE(VLOOKUP(F$4,Nomes!$G$2:$H$10,2,FALSE),VLOOKUP(F$5,Nomes!$C$1:$D$34,2,FALSE))</f>
        <v>A4</v>
      </c>
      <c r="G3" t="str">
        <f>CONCATENATE(VLOOKUP(G$4,Nomes!$G$2:$H$10,2,FALSE),VLOOKUP(G$5,Nomes!$C$1:$D$34,2,FALSE))</f>
        <v>A5</v>
      </c>
      <c r="H3" t="str">
        <f>CONCATENATE(VLOOKUP(H$4,Nomes!$G$2:$H$10,2,FALSE),VLOOKUP(H$5,Nomes!$C$1:$D$34,2,FALSE))</f>
        <v>A6</v>
      </c>
      <c r="I3" t="str">
        <f>CONCATENATE(VLOOKUP(I$4,Nomes!$G$2:$H$10,2,FALSE),VLOOKUP(I$5,Nomes!$C$1:$D$34,2,FALSE))</f>
        <v>A7</v>
      </c>
      <c r="J3" t="str">
        <f>CONCATENATE(VLOOKUP(J$4,Nomes!$G$2:$H$10,2,FALSE),VLOOKUP(J$5,Nomes!$C$1:$D$34,2,FALSE))</f>
        <v>A8</v>
      </c>
      <c r="K3" t="str">
        <f>CONCATENATE(VLOOKUP(K$4,Nomes!$G$2:$H$10,2,FALSE),VLOOKUP(K$5,Nomes!$C$1:$D$34,2,FALSE))</f>
        <v>A9</v>
      </c>
      <c r="L3" t="str">
        <f>CONCATENATE(VLOOKUP(L$4,Nomes!$G$2:$H$10,2,FALSE),VLOOKUP(L$5,Nomes!$C$1:$D$34,2,FALSE))</f>
        <v>A10</v>
      </c>
      <c r="M3" t="str">
        <f>CONCATENATE(VLOOKUP(M$4,Nomes!$G$2:$H$10,2,FALSE),VLOOKUP(M$5,Nomes!$C$1:$D$34,2,FALSE))</f>
        <v>A11</v>
      </c>
      <c r="N3" t="str">
        <f>CONCATENATE(VLOOKUP(N$4,Nomes!$G$2:$H$10,2,FALSE),VLOOKUP(N$5,Nomes!$C$1:$D$34,2,FALSE))</f>
        <v>A12</v>
      </c>
      <c r="O3" t="str">
        <f>CONCATENATE(VLOOKUP(O$4,Nomes!$G$2:$H$10,2,FALSE),VLOOKUP(O$5,Nomes!$C$1:$D$34,2,FALSE))</f>
        <v>A13</v>
      </c>
      <c r="P3" t="str">
        <f>CONCATENATE(VLOOKUP(P$4,Nomes!$G$2:$H$10,2,FALSE),VLOOKUP(P$5,Nomes!$C$1:$D$34,2,FALSE))</f>
        <v>A14</v>
      </c>
      <c r="Q3" t="str">
        <f>CONCATENATE(VLOOKUP(Q$4,Nomes!$G$2:$H$10,2,FALSE),VLOOKUP(Q$5,Nomes!$C$1:$D$34,2,FALSE))</f>
        <v>A15</v>
      </c>
      <c r="R3" t="str">
        <f>CONCATENATE(VLOOKUP(R$4,Nomes!$G$2:$H$10,2,FALSE),VLOOKUP(R$5,Nomes!$C$1:$D$34,2,FALSE))</f>
        <v>A16</v>
      </c>
      <c r="S3" t="str">
        <f>CONCATENATE(VLOOKUP(S$4,Nomes!$G$2:$H$10,2,FALSE),VLOOKUP(S$5,Nomes!$C$1:$D$34,2,FALSE))</f>
        <v>A17</v>
      </c>
      <c r="T3" t="str">
        <f>CONCATENATE(VLOOKUP(T$4,Nomes!$G$2:$H$10,2,FALSE),VLOOKUP(T$5,Nomes!$C$1:$D$34,2,FALSE))</f>
        <v>A18</v>
      </c>
      <c r="U3" t="str">
        <f>CONCATENATE(VLOOKUP(U$4,Nomes!$G$2:$H$10,2,FALSE),VLOOKUP(U$5,Nomes!$C$1:$D$34,2,FALSE))</f>
        <v>A19</v>
      </c>
      <c r="V3" t="str">
        <f>CONCATENATE(VLOOKUP(V$4,Nomes!$G$2:$H$10,2,FALSE),VLOOKUP(V$5,Nomes!$C$1:$D$34,2,FALSE))</f>
        <v>A20</v>
      </c>
      <c r="W3" t="str">
        <f>CONCATENATE(VLOOKUP(W$4,Nomes!$G$2:$H$10,2,FALSE),VLOOKUP(W$5,Nomes!$C$1:$D$34,2,FALSE))</f>
        <v>A21</v>
      </c>
      <c r="X3" t="str">
        <f>CONCATENATE(VLOOKUP(X$4,Nomes!$G$2:$H$10,2,FALSE),VLOOKUP(X$5,Nomes!$C$1:$D$34,2,FALSE))</f>
        <v>A22</v>
      </c>
      <c r="Y3" t="str">
        <f>CONCATENATE(VLOOKUP(Y$4,Nomes!$G$2:$H$10,2,FALSE),VLOOKUP(Y$5,Nomes!$C$1:$D$34,2,FALSE))</f>
        <v>A23</v>
      </c>
      <c r="Z3" t="str">
        <f>CONCATENATE(VLOOKUP(Z$4,Nomes!$G$2:$H$10,2,FALSE),VLOOKUP(Z$5,Nomes!$C$1:$D$34,2,FALSE))</f>
        <v>A24</v>
      </c>
      <c r="AA3" t="str">
        <f>CONCATENATE(VLOOKUP(AA$4,Nomes!$G$2:$H$10,2,FALSE),VLOOKUP(AA$5,Nomes!$C$1:$D$34,2,FALSE))</f>
        <v>A25</v>
      </c>
      <c r="AB3" t="str">
        <f>CONCATENATE(VLOOKUP(AB$4,Nomes!$G$2:$H$10,2,FALSE),VLOOKUP(AB$5,Nomes!$C$1:$D$34,2,FALSE))</f>
        <v>A26</v>
      </c>
      <c r="AC3" t="str">
        <f>CONCATENATE(VLOOKUP(AC$4,Nomes!$G$2:$H$10,2,FALSE),VLOOKUP(AC$5,Nomes!$C$1:$D$34,2,FALSE))</f>
        <v>A27</v>
      </c>
      <c r="AD3" t="str">
        <f>CONCATENATE(VLOOKUP(AD$4,Nomes!$G$2:$H$10,2,FALSE),VLOOKUP(AD$5,Nomes!$C$1:$D$34,2,FALSE))</f>
        <v>A28</v>
      </c>
      <c r="AE3" t="str">
        <f>CONCATENATE(VLOOKUP(AE$4,Nomes!$G$2:$H$10,2,FALSE),VLOOKUP(AE$5,Nomes!$C$1:$D$34,2,FALSE))</f>
        <v>A29</v>
      </c>
      <c r="AF3" t="str">
        <f>CONCATENATE(VLOOKUP(AF$4,Nomes!$G$2:$H$10,2,FALSE),VLOOKUP(AF$5,Nomes!$C$1:$D$34,2,FALSE))</f>
        <v>A30</v>
      </c>
      <c r="AG3" t="str">
        <f>CONCATENATE(VLOOKUP(AG$4,Nomes!$G$2:$H$10,2,FALSE),VLOOKUP(AG$5,Nomes!$C$1:$D$34,2,FALSE))</f>
        <v>A31</v>
      </c>
      <c r="AH3" t="str">
        <f>CONCATENATE(VLOOKUP(AH$4,Nomes!$G$2:$H$10,2,FALSE),VLOOKUP(AH$5,Nomes!$C$1:$D$34,2,FALSE))</f>
        <v>A32</v>
      </c>
      <c r="AI3" t="str">
        <f>CONCATENATE(VLOOKUP(AI$4,Nomes!$G$2:$H$10,2,FALSE),VLOOKUP(AI$5,Nomes!$C$1:$D$34,2,FALSE))</f>
        <v>A33</v>
      </c>
      <c r="AJ3" t="str">
        <f>CONCATENATE(VLOOKUP(AJ$4,Nomes!$G$2:$H$10,2,FALSE),VLOOKUP(AJ$5,Nomes!$C$1:$D$34,2,FALSE))</f>
        <v>B1</v>
      </c>
      <c r="AK3" t="str">
        <f>CONCATENATE(VLOOKUP(AK$4,Nomes!$G$2:$H$10,2,FALSE),VLOOKUP(AK$5,Nomes!$C$1:$D$34,2,FALSE))</f>
        <v>B2</v>
      </c>
      <c r="AL3" t="str">
        <f>CONCATENATE(VLOOKUP(AL$4,Nomes!$G$2:$H$10,2,FALSE),VLOOKUP(AL$5,Nomes!$C$1:$D$34,2,FALSE))</f>
        <v>B3</v>
      </c>
      <c r="AM3" t="str">
        <f>CONCATENATE(VLOOKUP(AM$4,Nomes!$G$2:$H$10,2,FALSE),VLOOKUP(AM$5,Nomes!$C$1:$D$34,2,FALSE))</f>
        <v>B4</v>
      </c>
      <c r="AN3" t="str">
        <f>CONCATENATE(VLOOKUP(AN$4,Nomes!$G$2:$H$10,2,FALSE),VLOOKUP(AN$5,Nomes!$C$1:$D$34,2,FALSE))</f>
        <v>B5</v>
      </c>
      <c r="AO3" t="str">
        <f>CONCATENATE(VLOOKUP(AO$4,Nomes!$G$2:$H$10,2,FALSE),VLOOKUP(AO$5,Nomes!$C$1:$D$34,2,FALSE))</f>
        <v>B6</v>
      </c>
      <c r="AP3" t="str">
        <f>CONCATENATE(VLOOKUP(AP$4,Nomes!$G$2:$H$10,2,FALSE),VLOOKUP(AP$5,Nomes!$C$1:$D$34,2,FALSE))</f>
        <v>B7</v>
      </c>
      <c r="AQ3" t="str">
        <f>CONCATENATE(VLOOKUP(AQ$4,Nomes!$G$2:$H$10,2,FALSE),VLOOKUP(AQ$5,Nomes!$C$1:$D$34,2,FALSE))</f>
        <v>B8</v>
      </c>
      <c r="AR3" t="str">
        <f>CONCATENATE(VLOOKUP(AR$4,Nomes!$G$2:$H$10,2,FALSE),VLOOKUP(AR$5,Nomes!$C$1:$D$34,2,FALSE))</f>
        <v>B9</v>
      </c>
      <c r="AS3" t="str">
        <f>CONCATENATE(VLOOKUP(AS$4,Nomes!$G$2:$H$10,2,FALSE),VLOOKUP(AS$5,Nomes!$C$1:$D$34,2,FALSE))</f>
        <v>B10</v>
      </c>
      <c r="AT3" t="str">
        <f>CONCATENATE(VLOOKUP(AT$4,Nomes!$G$2:$H$10,2,FALSE),VLOOKUP(AT$5,Nomes!$C$1:$D$34,2,FALSE))</f>
        <v>B11</v>
      </c>
      <c r="AU3" t="str">
        <f>CONCATENATE(VLOOKUP(AU$4,Nomes!$G$2:$H$10,2,FALSE),VLOOKUP(AU$5,Nomes!$C$1:$D$34,2,FALSE))</f>
        <v>B12</v>
      </c>
      <c r="AV3" t="str">
        <f>CONCATENATE(VLOOKUP(AV$4,Nomes!$G$2:$H$10,2,FALSE),VLOOKUP(AV$5,Nomes!$C$1:$D$34,2,FALSE))</f>
        <v>B13</v>
      </c>
      <c r="AW3" t="str">
        <f>CONCATENATE(VLOOKUP(AW$4,Nomes!$G$2:$H$10,2,FALSE),VLOOKUP(AW$5,Nomes!$C$1:$D$34,2,FALSE))</f>
        <v>B14</v>
      </c>
      <c r="AX3" t="str">
        <f>CONCATENATE(VLOOKUP(AX$4,Nomes!$G$2:$H$10,2,FALSE),VLOOKUP(AX$5,Nomes!$C$1:$D$34,2,FALSE))</f>
        <v>B15</v>
      </c>
      <c r="AY3" t="str">
        <f>CONCATENATE(VLOOKUP(AY$4,Nomes!$G$2:$H$10,2,FALSE),VLOOKUP(AY$5,Nomes!$C$1:$D$34,2,FALSE))</f>
        <v>B16</v>
      </c>
      <c r="AZ3" t="str">
        <f>CONCATENATE(VLOOKUP(AZ$4,Nomes!$G$2:$H$10,2,FALSE),VLOOKUP(AZ$5,Nomes!$C$1:$D$34,2,FALSE))</f>
        <v>B17</v>
      </c>
      <c r="BA3" t="str">
        <f>CONCATENATE(VLOOKUP(BA$4,Nomes!$G$2:$H$10,2,FALSE),VLOOKUP(BA$5,Nomes!$C$1:$D$34,2,FALSE))</f>
        <v>B18</v>
      </c>
      <c r="BB3" t="str">
        <f>CONCATENATE(VLOOKUP(BB$4,Nomes!$G$2:$H$10,2,FALSE),VLOOKUP(BB$5,Nomes!$C$1:$D$34,2,FALSE))</f>
        <v>B19</v>
      </c>
      <c r="BC3" t="str">
        <f>CONCATENATE(VLOOKUP(BC$4,Nomes!$G$2:$H$10,2,FALSE),VLOOKUP(BC$5,Nomes!$C$1:$D$34,2,FALSE))</f>
        <v>B20</v>
      </c>
      <c r="BD3" t="str">
        <f>CONCATENATE(VLOOKUP(BD$4,Nomes!$G$2:$H$10,2,FALSE),VLOOKUP(BD$5,Nomes!$C$1:$D$34,2,FALSE))</f>
        <v>B21</v>
      </c>
      <c r="BE3" t="str">
        <f>CONCATENATE(VLOOKUP(BE$4,Nomes!$G$2:$H$10,2,FALSE),VLOOKUP(BE$5,Nomes!$C$1:$D$34,2,FALSE))</f>
        <v>B22</v>
      </c>
      <c r="BF3" t="str">
        <f>CONCATENATE(VLOOKUP(BF$4,Nomes!$G$2:$H$10,2,FALSE),VLOOKUP(BF$5,Nomes!$C$1:$D$34,2,FALSE))</f>
        <v>B23</v>
      </c>
      <c r="BG3" t="str">
        <f>CONCATENATE(VLOOKUP(BG$4,Nomes!$G$2:$H$10,2,FALSE),VLOOKUP(BG$5,Nomes!$C$1:$D$34,2,FALSE))</f>
        <v>B24</v>
      </c>
      <c r="BH3" t="str">
        <f>CONCATENATE(VLOOKUP(BH$4,Nomes!$G$2:$H$10,2,FALSE),VLOOKUP(BH$5,Nomes!$C$1:$D$34,2,FALSE))</f>
        <v>B25</v>
      </c>
      <c r="BI3" t="str">
        <f>CONCATENATE(VLOOKUP(BI$4,Nomes!$G$2:$H$10,2,FALSE),VLOOKUP(BI$5,Nomes!$C$1:$D$34,2,FALSE))</f>
        <v>B26</v>
      </c>
      <c r="BJ3" t="str">
        <f>CONCATENATE(VLOOKUP(BJ$4,Nomes!$G$2:$H$10,2,FALSE),VLOOKUP(BJ$5,Nomes!$C$1:$D$34,2,FALSE))</f>
        <v>B27</v>
      </c>
      <c r="BK3" t="str">
        <f>CONCATENATE(VLOOKUP(BK$4,Nomes!$G$2:$H$10,2,FALSE),VLOOKUP(BK$5,Nomes!$C$1:$D$34,2,FALSE))</f>
        <v>B28</v>
      </c>
      <c r="BL3" t="str">
        <f>CONCATENATE(VLOOKUP(BL$4,Nomes!$G$2:$H$10,2,FALSE),VLOOKUP(BL$5,Nomes!$C$1:$D$34,2,FALSE))</f>
        <v>B29</v>
      </c>
      <c r="BM3" t="str">
        <f>CONCATENATE(VLOOKUP(BM$4,Nomes!$G$2:$H$10,2,FALSE),VLOOKUP(BM$5,Nomes!$C$1:$D$34,2,FALSE))</f>
        <v>B30</v>
      </c>
      <c r="BN3" t="str">
        <f>CONCATENATE(VLOOKUP(BN$4,Nomes!$G$2:$H$10,2,FALSE),VLOOKUP(BN$5,Nomes!$C$1:$D$34,2,FALSE))</f>
        <v>B31</v>
      </c>
      <c r="BO3" t="str">
        <f>CONCATENATE(VLOOKUP(BO$4,Nomes!$G$2:$H$10,2,FALSE),VLOOKUP(BO$5,Nomes!$C$1:$D$34,2,FALSE))</f>
        <v>B32</v>
      </c>
      <c r="BP3" t="str">
        <f>CONCATENATE(VLOOKUP(BP$4,Nomes!$G$2:$H$10,2,FALSE),VLOOKUP(BP$5,Nomes!$C$1:$D$34,2,FALSE))</f>
        <v>B33</v>
      </c>
      <c r="BQ3" t="str">
        <f>CONCATENATE(VLOOKUP(BQ$4,Nomes!$G$2:$H$10,2,FALSE),VLOOKUP(BQ$5,Nomes!$C$1:$D$34,2,FALSE))</f>
        <v>C1</v>
      </c>
      <c r="BR3" t="str">
        <f>CONCATENATE(VLOOKUP(BR$4,Nomes!$G$2:$H$10,2,FALSE),VLOOKUP(BR$5,Nomes!$C$1:$D$34,2,FALSE))</f>
        <v>C2</v>
      </c>
      <c r="BS3" t="str">
        <f>CONCATENATE(VLOOKUP(BS$4,Nomes!$G$2:$H$10,2,FALSE),VLOOKUP(BS$5,Nomes!$C$1:$D$34,2,FALSE))</f>
        <v>C3</v>
      </c>
      <c r="BT3" t="str">
        <f>CONCATENATE(VLOOKUP(BT$4,Nomes!$G$2:$H$10,2,FALSE),VLOOKUP(BT$5,Nomes!$C$1:$D$34,2,FALSE))</f>
        <v>C4</v>
      </c>
      <c r="BU3" t="str">
        <f>CONCATENATE(VLOOKUP(BU$4,Nomes!$G$2:$H$10,2,FALSE),VLOOKUP(BU$5,Nomes!$C$1:$D$34,2,FALSE))</f>
        <v>C5</v>
      </c>
      <c r="BV3" t="str">
        <f>CONCATENATE(VLOOKUP(BV$4,Nomes!$G$2:$H$10,2,FALSE),VLOOKUP(BV$5,Nomes!$C$1:$D$34,2,FALSE))</f>
        <v>C6</v>
      </c>
      <c r="BW3" t="str">
        <f>CONCATENATE(VLOOKUP(BW$4,Nomes!$G$2:$H$10,2,FALSE),VLOOKUP(BW$5,Nomes!$C$1:$D$34,2,FALSE))</f>
        <v>C7</v>
      </c>
      <c r="BX3" t="str">
        <f>CONCATENATE(VLOOKUP(BX$4,Nomes!$G$2:$H$10,2,FALSE),VLOOKUP(BX$5,Nomes!$C$1:$D$34,2,FALSE))</f>
        <v>C8</v>
      </c>
      <c r="BY3" t="str">
        <f>CONCATENATE(VLOOKUP(BY$4,Nomes!$G$2:$H$10,2,FALSE),VLOOKUP(BY$5,Nomes!$C$1:$D$34,2,FALSE))</f>
        <v>C9</v>
      </c>
      <c r="BZ3" t="str">
        <f>CONCATENATE(VLOOKUP(BZ$4,Nomes!$G$2:$H$10,2,FALSE),VLOOKUP(BZ$5,Nomes!$C$1:$D$34,2,FALSE))</f>
        <v>C10</v>
      </c>
      <c r="CA3" t="str">
        <f>CONCATENATE(VLOOKUP(CA$4,Nomes!$G$2:$H$10,2,FALSE),VLOOKUP(CA$5,Nomes!$C$1:$D$34,2,FALSE))</f>
        <v>C11</v>
      </c>
      <c r="CB3" t="str">
        <f>CONCATENATE(VLOOKUP(CB$4,Nomes!$G$2:$H$10,2,FALSE),VLOOKUP(CB$5,Nomes!$C$1:$D$34,2,FALSE))</f>
        <v>C12</v>
      </c>
      <c r="CC3" t="str">
        <f>CONCATENATE(VLOOKUP(CC$4,Nomes!$G$2:$H$10,2,FALSE),VLOOKUP(CC$5,Nomes!$C$1:$D$34,2,FALSE))</f>
        <v>C13</v>
      </c>
      <c r="CD3" t="str">
        <f>CONCATENATE(VLOOKUP(CD$4,Nomes!$G$2:$H$10,2,FALSE),VLOOKUP(CD$5,Nomes!$C$1:$D$34,2,FALSE))</f>
        <v>C14</v>
      </c>
      <c r="CE3" t="str">
        <f>CONCATENATE(VLOOKUP(CE$4,Nomes!$G$2:$H$10,2,FALSE),VLOOKUP(CE$5,Nomes!$C$1:$D$34,2,FALSE))</f>
        <v>C15</v>
      </c>
      <c r="CF3" t="str">
        <f>CONCATENATE(VLOOKUP(CF$4,Nomes!$G$2:$H$10,2,FALSE),VLOOKUP(CF$5,Nomes!$C$1:$D$34,2,FALSE))</f>
        <v>C16</v>
      </c>
      <c r="CG3" t="str">
        <f>CONCATENATE(VLOOKUP(CG$4,Nomes!$G$2:$H$10,2,FALSE),VLOOKUP(CG$5,Nomes!$C$1:$D$34,2,FALSE))</f>
        <v>C17</v>
      </c>
      <c r="CH3" t="str">
        <f>CONCATENATE(VLOOKUP(CH$4,Nomes!$G$2:$H$10,2,FALSE),VLOOKUP(CH$5,Nomes!$C$1:$D$34,2,FALSE))</f>
        <v>C18</v>
      </c>
      <c r="CI3" t="str">
        <f>CONCATENATE(VLOOKUP(CI$4,Nomes!$G$2:$H$10,2,FALSE),VLOOKUP(CI$5,Nomes!$C$1:$D$34,2,FALSE))</f>
        <v>C19</v>
      </c>
      <c r="CJ3" t="str">
        <f>CONCATENATE(VLOOKUP(CJ$4,Nomes!$G$2:$H$10,2,FALSE),VLOOKUP(CJ$5,Nomes!$C$1:$D$34,2,FALSE))</f>
        <v>C20</v>
      </c>
      <c r="CK3" t="str">
        <f>CONCATENATE(VLOOKUP(CK$4,Nomes!$G$2:$H$10,2,FALSE),VLOOKUP(CK$5,Nomes!$C$1:$D$34,2,FALSE))</f>
        <v>C21</v>
      </c>
      <c r="CL3" t="str">
        <f>CONCATENATE(VLOOKUP(CL$4,Nomes!$G$2:$H$10,2,FALSE),VLOOKUP(CL$5,Nomes!$C$1:$D$34,2,FALSE))</f>
        <v>C22</v>
      </c>
      <c r="CM3" t="str">
        <f>CONCATENATE(VLOOKUP(CM$4,Nomes!$G$2:$H$10,2,FALSE),VLOOKUP(CM$5,Nomes!$C$1:$D$34,2,FALSE))</f>
        <v>C23</v>
      </c>
      <c r="CN3" t="str">
        <f>CONCATENATE(VLOOKUP(CN$4,Nomes!$G$2:$H$10,2,FALSE),VLOOKUP(CN$5,Nomes!$C$1:$D$34,2,FALSE))</f>
        <v>C24</v>
      </c>
      <c r="CO3" t="str">
        <f>CONCATENATE(VLOOKUP(CO$4,Nomes!$G$2:$H$10,2,FALSE),VLOOKUP(CO$5,Nomes!$C$1:$D$34,2,FALSE))</f>
        <v>C25</v>
      </c>
      <c r="CP3" t="str">
        <f>CONCATENATE(VLOOKUP(CP$4,Nomes!$G$2:$H$10,2,FALSE),VLOOKUP(CP$5,Nomes!$C$1:$D$34,2,FALSE))</f>
        <v>C26</v>
      </c>
      <c r="CQ3" t="str">
        <f>CONCATENATE(VLOOKUP(CQ$4,Nomes!$G$2:$H$10,2,FALSE),VLOOKUP(CQ$5,Nomes!$C$1:$D$34,2,FALSE))</f>
        <v>C27</v>
      </c>
      <c r="CR3" t="str">
        <f>CONCATENATE(VLOOKUP(CR$4,Nomes!$G$2:$H$10,2,FALSE),VLOOKUP(CR$5,Nomes!$C$1:$D$34,2,FALSE))</f>
        <v>C28</v>
      </c>
      <c r="CS3" t="str">
        <f>CONCATENATE(VLOOKUP(CS$4,Nomes!$G$2:$H$10,2,FALSE),VLOOKUP(CS$5,Nomes!$C$1:$D$34,2,FALSE))</f>
        <v>C29</v>
      </c>
      <c r="CT3" t="str">
        <f>CONCATENATE(VLOOKUP(CT$4,Nomes!$G$2:$H$10,2,FALSE),VLOOKUP(CT$5,Nomes!$C$1:$D$34,2,FALSE))</f>
        <v>C30</v>
      </c>
      <c r="CU3" t="str">
        <f>CONCATENATE(VLOOKUP(CU$4,Nomes!$G$2:$H$10,2,FALSE),VLOOKUP(CU$5,Nomes!$C$1:$D$34,2,FALSE))</f>
        <v>C31</v>
      </c>
      <c r="CV3" t="str">
        <f>CONCATENATE(VLOOKUP(CV$4,Nomes!$G$2:$H$10,2,FALSE),VLOOKUP(CV$5,Nomes!$C$1:$D$34,2,FALSE))</f>
        <v>C32</v>
      </c>
      <c r="CW3" t="str">
        <f>CONCATENATE(VLOOKUP(CW$4,Nomes!$G$2:$H$10,2,FALSE),VLOOKUP(CW$5,Nomes!$C$1:$D$34,2,FALSE))</f>
        <v>C33</v>
      </c>
      <c r="CX3" t="str">
        <f>CONCATENATE(VLOOKUP(CX$4,Nomes!$G$2:$H$10,2,FALSE),VLOOKUP(CX$5,Nomes!$C$1:$D$34,2,FALSE))</f>
        <v>D1</v>
      </c>
      <c r="CY3" t="str">
        <f>CONCATENATE(VLOOKUP(CY$4,Nomes!$G$2:$H$10,2,FALSE),VLOOKUP(CY$5,Nomes!$C$1:$D$34,2,FALSE))</f>
        <v>D2</v>
      </c>
      <c r="CZ3" t="str">
        <f>CONCATENATE(VLOOKUP(CZ$4,Nomes!$G$2:$H$10,2,FALSE),VLOOKUP(CZ$5,Nomes!$C$1:$D$34,2,FALSE))</f>
        <v>D3</v>
      </c>
      <c r="DA3" t="str">
        <f>CONCATENATE(VLOOKUP(DA$4,Nomes!$G$2:$H$10,2,FALSE),VLOOKUP(DA$5,Nomes!$C$1:$D$34,2,FALSE))</f>
        <v>D4</v>
      </c>
      <c r="DB3" t="str">
        <f>CONCATENATE(VLOOKUP(DB$4,Nomes!$G$2:$H$10,2,FALSE),VLOOKUP(DB$5,Nomes!$C$1:$D$34,2,FALSE))</f>
        <v>D5</v>
      </c>
      <c r="DC3" t="str">
        <f>CONCATENATE(VLOOKUP(DC$4,Nomes!$G$2:$H$10,2,FALSE),VLOOKUP(DC$5,Nomes!$C$1:$D$34,2,FALSE))</f>
        <v>D6</v>
      </c>
      <c r="DD3" t="str">
        <f>CONCATENATE(VLOOKUP(DD$4,Nomes!$G$2:$H$10,2,FALSE),VLOOKUP(DD$5,Nomes!$C$1:$D$34,2,FALSE))</f>
        <v>D7</v>
      </c>
      <c r="DE3" t="str">
        <f>CONCATENATE(VLOOKUP(DE$4,Nomes!$G$2:$H$10,2,FALSE),VLOOKUP(DE$5,Nomes!$C$1:$D$34,2,FALSE))</f>
        <v>D8</v>
      </c>
      <c r="DF3" t="str">
        <f>CONCATENATE(VLOOKUP(DF$4,Nomes!$G$2:$H$10,2,FALSE),VLOOKUP(DF$5,Nomes!$C$1:$D$34,2,FALSE))</f>
        <v>D9</v>
      </c>
      <c r="DG3" t="str">
        <f>CONCATENATE(VLOOKUP(DG$4,Nomes!$G$2:$H$10,2,FALSE),VLOOKUP(DG$5,Nomes!$C$1:$D$34,2,FALSE))</f>
        <v>D10</v>
      </c>
      <c r="DH3" t="str">
        <f>CONCATENATE(VLOOKUP(DH$4,Nomes!$G$2:$H$10,2,FALSE),VLOOKUP(DH$5,Nomes!$C$1:$D$34,2,FALSE))</f>
        <v>D11</v>
      </c>
      <c r="DI3" t="str">
        <f>CONCATENATE(VLOOKUP(DI$4,Nomes!$G$2:$H$10,2,FALSE),VLOOKUP(DI$5,Nomes!$C$1:$D$34,2,FALSE))</f>
        <v>D12</v>
      </c>
      <c r="DJ3" t="str">
        <f>CONCATENATE(VLOOKUP(DJ$4,Nomes!$G$2:$H$10,2,FALSE),VLOOKUP(DJ$5,Nomes!$C$1:$D$34,2,FALSE))</f>
        <v>D13</v>
      </c>
      <c r="DK3" t="str">
        <f>CONCATENATE(VLOOKUP(DK$4,Nomes!$G$2:$H$10,2,FALSE),VLOOKUP(DK$5,Nomes!$C$1:$D$34,2,FALSE))</f>
        <v>D14</v>
      </c>
      <c r="DL3" t="str">
        <f>CONCATENATE(VLOOKUP(DL$4,Nomes!$G$2:$H$10,2,FALSE),VLOOKUP(DL$5,Nomes!$C$1:$D$34,2,FALSE))</f>
        <v>D15</v>
      </c>
      <c r="DM3" t="str">
        <f>CONCATENATE(VLOOKUP(DM$4,Nomes!$G$2:$H$10,2,FALSE),VLOOKUP(DM$5,Nomes!$C$1:$D$34,2,FALSE))</f>
        <v>D16</v>
      </c>
      <c r="DN3" t="str">
        <f>CONCATENATE(VLOOKUP(DN$4,Nomes!$G$2:$H$10,2,FALSE),VLOOKUP(DN$5,Nomes!$C$1:$D$34,2,FALSE))</f>
        <v>D17</v>
      </c>
      <c r="DO3" t="str">
        <f>CONCATENATE(VLOOKUP(DO$4,Nomes!$G$2:$H$10,2,FALSE),VLOOKUP(DO$5,Nomes!$C$1:$D$34,2,FALSE))</f>
        <v>D18</v>
      </c>
      <c r="DP3" t="str">
        <f>CONCATENATE(VLOOKUP(DP$4,Nomes!$G$2:$H$10,2,FALSE),VLOOKUP(DP$5,Nomes!$C$1:$D$34,2,FALSE))</f>
        <v>D19</v>
      </c>
      <c r="DQ3" t="str">
        <f>CONCATENATE(VLOOKUP(DQ$4,Nomes!$G$2:$H$10,2,FALSE),VLOOKUP(DQ$5,Nomes!$C$1:$D$34,2,FALSE))</f>
        <v>D20</v>
      </c>
      <c r="DR3" t="str">
        <f>CONCATENATE(VLOOKUP(DR$4,Nomes!$G$2:$H$10,2,FALSE),VLOOKUP(DR$5,Nomes!$C$1:$D$34,2,FALSE))</f>
        <v>D21</v>
      </c>
      <c r="DS3" t="str">
        <f>CONCATENATE(VLOOKUP(DS$4,Nomes!$G$2:$H$10,2,FALSE),VLOOKUP(DS$5,Nomes!$C$1:$D$34,2,FALSE))</f>
        <v>D22</v>
      </c>
      <c r="DT3" t="str">
        <f>CONCATENATE(VLOOKUP(DT$4,Nomes!$G$2:$H$10,2,FALSE),VLOOKUP(DT$5,Nomes!$C$1:$D$34,2,FALSE))</f>
        <v>D23</v>
      </c>
      <c r="DU3" t="str">
        <f>CONCATENATE(VLOOKUP(DU$4,Nomes!$G$2:$H$10,2,FALSE),VLOOKUP(DU$5,Nomes!$C$1:$D$34,2,FALSE))</f>
        <v>D24</v>
      </c>
      <c r="DV3" t="str">
        <f>CONCATENATE(VLOOKUP(DV$4,Nomes!$G$2:$H$10,2,FALSE),VLOOKUP(DV$5,Nomes!$C$1:$D$34,2,FALSE))</f>
        <v>D25</v>
      </c>
      <c r="DW3" t="str">
        <f>CONCATENATE(VLOOKUP(DW$4,Nomes!$G$2:$H$10,2,FALSE),VLOOKUP(DW$5,Nomes!$C$1:$D$34,2,FALSE))</f>
        <v>D26</v>
      </c>
      <c r="DX3" t="str">
        <f>CONCATENATE(VLOOKUP(DX$4,Nomes!$G$2:$H$10,2,FALSE),VLOOKUP(DX$5,Nomes!$C$1:$D$34,2,FALSE))</f>
        <v>D27</v>
      </c>
      <c r="DY3" t="str">
        <f>CONCATENATE(VLOOKUP(DY$4,Nomes!$G$2:$H$10,2,FALSE),VLOOKUP(DY$5,Nomes!$C$1:$D$34,2,FALSE))</f>
        <v>D28</v>
      </c>
      <c r="DZ3" t="str">
        <f>CONCATENATE(VLOOKUP(DZ$4,Nomes!$G$2:$H$10,2,FALSE),VLOOKUP(DZ$5,Nomes!$C$1:$D$34,2,FALSE))</f>
        <v>D29</v>
      </c>
      <c r="EA3" t="str">
        <f>CONCATENATE(VLOOKUP(EA$4,Nomes!$G$2:$H$10,2,FALSE),VLOOKUP(EA$5,Nomes!$C$1:$D$34,2,FALSE))</f>
        <v>D30</v>
      </c>
      <c r="EB3" t="str">
        <f>CONCATENATE(VLOOKUP(EB$4,Nomes!$G$2:$H$10,2,FALSE),VLOOKUP(EB$5,Nomes!$C$1:$D$34,2,FALSE))</f>
        <v>D31</v>
      </c>
      <c r="EC3" t="str">
        <f>CONCATENATE(VLOOKUP(EC$4,Nomes!$G$2:$H$10,2,FALSE),VLOOKUP(EC$5,Nomes!$C$1:$D$34,2,FALSE))</f>
        <v>D32</v>
      </c>
      <c r="ED3" t="str">
        <f>CONCATENATE(VLOOKUP(ED$4,Nomes!$G$2:$H$10,2,FALSE),VLOOKUP(ED$5,Nomes!$C$1:$D$34,2,FALSE))</f>
        <v>D33</v>
      </c>
      <c r="EE3" t="str">
        <f>CONCATENATE(VLOOKUP(EE$4,Nomes!$G$2:$H$10,2,FALSE),VLOOKUP(EE$5,Nomes!$C$1:$D$34,2,FALSE))</f>
        <v>E1</v>
      </c>
      <c r="EF3" t="str">
        <f>CONCATENATE(VLOOKUP(EF$4,Nomes!$G$2:$H$10,2,FALSE),VLOOKUP(EF$5,Nomes!$C$1:$D$34,2,FALSE))</f>
        <v>E2</v>
      </c>
      <c r="EG3" t="str">
        <f>CONCATENATE(VLOOKUP(EG$4,Nomes!$G$2:$H$10,2,FALSE),VLOOKUP(EG$5,Nomes!$C$1:$D$34,2,FALSE))</f>
        <v>E3</v>
      </c>
      <c r="EH3" t="str">
        <f>CONCATENATE(VLOOKUP(EH$4,Nomes!$G$2:$H$10,2,FALSE),VLOOKUP(EH$5,Nomes!$C$1:$D$34,2,FALSE))</f>
        <v>E4</v>
      </c>
      <c r="EI3" t="str">
        <f>CONCATENATE(VLOOKUP(EI$4,Nomes!$G$2:$H$10,2,FALSE),VLOOKUP(EI$5,Nomes!$C$1:$D$34,2,FALSE))</f>
        <v>E5</v>
      </c>
      <c r="EJ3" t="str">
        <f>CONCATENATE(VLOOKUP(EJ$4,Nomes!$G$2:$H$10,2,FALSE),VLOOKUP(EJ$5,Nomes!$C$1:$D$34,2,FALSE))</f>
        <v>E6</v>
      </c>
      <c r="EK3" t="str">
        <f>CONCATENATE(VLOOKUP(EK$4,Nomes!$G$2:$H$10,2,FALSE),VLOOKUP(EK$5,Nomes!$C$1:$D$34,2,FALSE))</f>
        <v>E7</v>
      </c>
      <c r="EL3" t="str">
        <f>CONCATENATE(VLOOKUP(EL$4,Nomes!$G$2:$H$10,2,FALSE),VLOOKUP(EL$5,Nomes!$C$1:$D$34,2,FALSE))</f>
        <v>E8</v>
      </c>
      <c r="EM3" t="str">
        <f>CONCATENATE(VLOOKUP(EM$4,Nomes!$G$2:$H$10,2,FALSE),VLOOKUP(EM$5,Nomes!$C$1:$D$34,2,FALSE))</f>
        <v>E9</v>
      </c>
      <c r="EN3" t="str">
        <f>CONCATENATE(VLOOKUP(EN$4,Nomes!$G$2:$H$10,2,FALSE),VLOOKUP(EN$5,Nomes!$C$1:$D$34,2,FALSE))</f>
        <v>E10</v>
      </c>
      <c r="EO3" t="str">
        <f>CONCATENATE(VLOOKUP(EO$4,Nomes!$G$2:$H$10,2,FALSE),VLOOKUP(EO$5,Nomes!$C$1:$D$34,2,FALSE))</f>
        <v>E11</v>
      </c>
      <c r="EP3" t="str">
        <f>CONCATENATE(VLOOKUP(EP$4,Nomes!$G$2:$H$10,2,FALSE),VLOOKUP(EP$5,Nomes!$C$1:$D$34,2,FALSE))</f>
        <v>E12</v>
      </c>
      <c r="EQ3" t="str">
        <f>CONCATENATE(VLOOKUP(EQ$4,Nomes!$G$2:$H$10,2,FALSE),VLOOKUP(EQ$5,Nomes!$C$1:$D$34,2,FALSE))</f>
        <v>E13</v>
      </c>
      <c r="ER3" t="str">
        <f>CONCATENATE(VLOOKUP(ER$4,Nomes!$G$2:$H$10,2,FALSE),VLOOKUP(ER$5,Nomes!$C$1:$D$34,2,FALSE))</f>
        <v>E14</v>
      </c>
      <c r="ES3" t="str">
        <f>CONCATENATE(VLOOKUP(ES$4,Nomes!$G$2:$H$10,2,FALSE),VLOOKUP(ES$5,Nomes!$C$1:$D$34,2,FALSE))</f>
        <v>E15</v>
      </c>
      <c r="ET3" t="str">
        <f>CONCATENATE(VLOOKUP(ET$4,Nomes!$G$2:$H$10,2,FALSE),VLOOKUP(ET$5,Nomes!$C$1:$D$34,2,FALSE))</f>
        <v>E16</v>
      </c>
      <c r="EU3" t="str">
        <f>CONCATENATE(VLOOKUP(EU$4,Nomes!$G$2:$H$10,2,FALSE),VLOOKUP(EU$5,Nomes!$C$1:$D$34,2,FALSE))</f>
        <v>E17</v>
      </c>
      <c r="EV3" t="str">
        <f>CONCATENATE(VLOOKUP(EV$4,Nomes!$G$2:$H$10,2,FALSE),VLOOKUP(EV$5,Nomes!$C$1:$D$34,2,FALSE))</f>
        <v>E18</v>
      </c>
      <c r="EW3" t="str">
        <f>CONCATENATE(VLOOKUP(EW$4,Nomes!$G$2:$H$10,2,FALSE),VLOOKUP(EW$5,Nomes!$C$1:$D$34,2,FALSE))</f>
        <v>E19</v>
      </c>
      <c r="EX3" t="str">
        <f>CONCATENATE(VLOOKUP(EX$4,Nomes!$G$2:$H$10,2,FALSE),VLOOKUP(EX$5,Nomes!$C$1:$D$34,2,FALSE))</f>
        <v>E20</v>
      </c>
      <c r="EY3" t="str">
        <f>CONCATENATE(VLOOKUP(EY$4,Nomes!$G$2:$H$10,2,FALSE),VLOOKUP(EY$5,Nomes!$C$1:$D$34,2,FALSE))</f>
        <v>E21</v>
      </c>
      <c r="EZ3" t="str">
        <f>CONCATENATE(VLOOKUP(EZ$4,Nomes!$G$2:$H$10,2,FALSE),VLOOKUP(EZ$5,Nomes!$C$1:$D$34,2,FALSE))</f>
        <v>E22</v>
      </c>
      <c r="FA3" t="str">
        <f>CONCATENATE(VLOOKUP(FA$4,Nomes!$G$2:$H$10,2,FALSE),VLOOKUP(FA$5,Nomes!$C$1:$D$34,2,FALSE))</f>
        <v>E23</v>
      </c>
      <c r="FB3" t="str">
        <f>CONCATENATE(VLOOKUP(FB$4,Nomes!$G$2:$H$10,2,FALSE),VLOOKUP(FB$5,Nomes!$C$1:$D$34,2,FALSE))</f>
        <v>E24</v>
      </c>
      <c r="FC3" t="str">
        <f>CONCATENATE(VLOOKUP(FC$4,Nomes!$G$2:$H$10,2,FALSE),VLOOKUP(FC$5,Nomes!$C$1:$D$34,2,FALSE))</f>
        <v>E25</v>
      </c>
      <c r="FD3" t="str">
        <f>CONCATENATE(VLOOKUP(FD$4,Nomes!$G$2:$H$10,2,FALSE),VLOOKUP(FD$5,Nomes!$C$1:$D$34,2,FALSE))</f>
        <v>E26</v>
      </c>
      <c r="FE3" t="str">
        <f>CONCATENATE(VLOOKUP(FE$4,Nomes!$G$2:$H$10,2,FALSE),VLOOKUP(FE$5,Nomes!$C$1:$D$34,2,FALSE))</f>
        <v>E27</v>
      </c>
      <c r="FF3" t="str">
        <f>CONCATENATE(VLOOKUP(FF$4,Nomes!$G$2:$H$10,2,FALSE),VLOOKUP(FF$5,Nomes!$C$1:$D$34,2,FALSE))</f>
        <v>E28</v>
      </c>
      <c r="FG3" t="str">
        <f>CONCATENATE(VLOOKUP(FG$4,Nomes!$G$2:$H$10,2,FALSE),VLOOKUP(FG$5,Nomes!$C$1:$D$34,2,FALSE))</f>
        <v>E29</v>
      </c>
      <c r="FH3" t="str">
        <f>CONCATENATE(VLOOKUP(FH$4,Nomes!$G$2:$H$10,2,FALSE),VLOOKUP(FH$5,Nomes!$C$1:$D$34,2,FALSE))</f>
        <v>E30</v>
      </c>
      <c r="FI3" t="str">
        <f>CONCATENATE(VLOOKUP(FI$4,Nomes!$G$2:$H$10,2,FALSE),VLOOKUP(FI$5,Nomes!$C$1:$D$34,2,FALSE))</f>
        <v>E31</v>
      </c>
      <c r="FJ3" t="str">
        <f>CONCATENATE(VLOOKUP(FJ$4,Nomes!$G$2:$H$10,2,FALSE),VLOOKUP(FJ$5,Nomes!$C$1:$D$34,2,FALSE))</f>
        <v>E32</v>
      </c>
      <c r="FK3" t="str">
        <f>CONCATENATE(VLOOKUP(FK$4,Nomes!$G$2:$H$10,2,FALSE),VLOOKUP(FK$5,Nomes!$C$1:$D$34,2,FALSE))</f>
        <v>E33</v>
      </c>
      <c r="FL3" t="str">
        <f>CONCATENATE(VLOOKUP(FL$4,Nomes!$G$2:$H$10,2,FALSE),VLOOKUP(FL$5,Nomes!$C$1:$D$34,2,FALSE))</f>
        <v>F1</v>
      </c>
      <c r="FM3" t="str">
        <f>CONCATENATE(VLOOKUP(FM$4,Nomes!$G$2:$H$10,2,FALSE),VLOOKUP(FM$5,Nomes!$C$1:$D$34,2,FALSE))</f>
        <v>F2</v>
      </c>
      <c r="FN3" t="str">
        <f>CONCATENATE(VLOOKUP(FN$4,Nomes!$G$2:$H$10,2,FALSE),VLOOKUP(FN$5,Nomes!$C$1:$D$34,2,FALSE))</f>
        <v>F3</v>
      </c>
      <c r="FO3" t="str">
        <f>CONCATENATE(VLOOKUP(FO$4,Nomes!$G$2:$H$10,2,FALSE),VLOOKUP(FO$5,Nomes!$C$1:$D$34,2,FALSE))</f>
        <v>F4</v>
      </c>
      <c r="FP3" t="str">
        <f>CONCATENATE(VLOOKUP(FP$4,Nomes!$G$2:$H$10,2,FALSE),VLOOKUP(FP$5,Nomes!$C$1:$D$34,2,FALSE))</f>
        <v>F5</v>
      </c>
      <c r="FQ3" t="str">
        <f>CONCATENATE(VLOOKUP(FQ$4,Nomes!$G$2:$H$10,2,FALSE),VLOOKUP(FQ$5,Nomes!$C$1:$D$34,2,FALSE))</f>
        <v>F6</v>
      </c>
      <c r="FR3" t="str">
        <f>CONCATENATE(VLOOKUP(FR$4,Nomes!$G$2:$H$10,2,FALSE),VLOOKUP(FR$5,Nomes!$C$1:$D$34,2,FALSE))</f>
        <v>F7</v>
      </c>
      <c r="FS3" t="str">
        <f>CONCATENATE(VLOOKUP(FS$4,Nomes!$G$2:$H$10,2,FALSE),VLOOKUP(FS$5,Nomes!$C$1:$D$34,2,FALSE))</f>
        <v>F8</v>
      </c>
      <c r="FT3" t="str">
        <f>CONCATENATE(VLOOKUP(FT$4,Nomes!$G$2:$H$10,2,FALSE),VLOOKUP(FT$5,Nomes!$C$1:$D$34,2,FALSE))</f>
        <v>F9</v>
      </c>
      <c r="FU3" t="str">
        <f>CONCATENATE(VLOOKUP(FU$4,Nomes!$G$2:$H$10,2,FALSE),VLOOKUP(FU$5,Nomes!$C$1:$D$34,2,FALSE))</f>
        <v>F10</v>
      </c>
      <c r="FV3" t="str">
        <f>CONCATENATE(VLOOKUP(FV$4,Nomes!$G$2:$H$10,2,FALSE),VLOOKUP(FV$5,Nomes!$C$1:$D$34,2,FALSE))</f>
        <v>F11</v>
      </c>
      <c r="FW3" t="str">
        <f>CONCATENATE(VLOOKUP(FW$4,Nomes!$G$2:$H$10,2,FALSE),VLOOKUP(FW$5,Nomes!$C$1:$D$34,2,FALSE))</f>
        <v>F12</v>
      </c>
      <c r="FX3" t="str">
        <f>CONCATENATE(VLOOKUP(FX$4,Nomes!$G$2:$H$10,2,FALSE),VLOOKUP(FX$5,Nomes!$C$1:$D$34,2,FALSE))</f>
        <v>F13</v>
      </c>
      <c r="FY3" t="str">
        <f>CONCATENATE(VLOOKUP(FY$4,Nomes!$G$2:$H$10,2,FALSE),VLOOKUP(FY$5,Nomes!$C$1:$D$34,2,FALSE))</f>
        <v>F14</v>
      </c>
      <c r="FZ3" t="str">
        <f>CONCATENATE(VLOOKUP(FZ$4,Nomes!$G$2:$H$10,2,FALSE),VLOOKUP(FZ$5,Nomes!$C$1:$D$34,2,FALSE))</f>
        <v>F15</v>
      </c>
      <c r="GA3" t="str">
        <f>CONCATENATE(VLOOKUP(GA$4,Nomes!$G$2:$H$10,2,FALSE),VLOOKUP(GA$5,Nomes!$C$1:$D$34,2,FALSE))</f>
        <v>F16</v>
      </c>
      <c r="GB3" t="str">
        <f>CONCATENATE(VLOOKUP(GB$4,Nomes!$G$2:$H$10,2,FALSE),VLOOKUP(GB$5,Nomes!$C$1:$D$34,2,FALSE))</f>
        <v>F17</v>
      </c>
      <c r="GC3" t="str">
        <f>CONCATENATE(VLOOKUP(GC$4,Nomes!$G$2:$H$10,2,FALSE),VLOOKUP(GC$5,Nomes!$C$1:$D$34,2,FALSE))</f>
        <v>F18</v>
      </c>
      <c r="GD3" t="str">
        <f>CONCATENATE(VLOOKUP(GD$4,Nomes!$G$2:$H$10,2,FALSE),VLOOKUP(GD$5,Nomes!$C$1:$D$34,2,FALSE))</f>
        <v>F19</v>
      </c>
      <c r="GE3" t="str">
        <f>CONCATENATE(VLOOKUP(GE$4,Nomes!$G$2:$H$10,2,FALSE),VLOOKUP(GE$5,Nomes!$C$1:$D$34,2,FALSE))</f>
        <v>F20</v>
      </c>
      <c r="GF3" t="str">
        <f>CONCATENATE(VLOOKUP(GF$4,Nomes!$G$2:$H$10,2,FALSE),VLOOKUP(GF$5,Nomes!$C$1:$D$34,2,FALSE))</f>
        <v>F21</v>
      </c>
      <c r="GG3" t="str">
        <f>CONCATENATE(VLOOKUP(GG$4,Nomes!$G$2:$H$10,2,FALSE),VLOOKUP(GG$5,Nomes!$C$1:$D$34,2,FALSE))</f>
        <v>F22</v>
      </c>
      <c r="GH3" t="str">
        <f>CONCATENATE(VLOOKUP(GH$4,Nomes!$G$2:$H$10,2,FALSE),VLOOKUP(GH$5,Nomes!$C$1:$D$34,2,FALSE))</f>
        <v>F23</v>
      </c>
      <c r="GI3" t="str">
        <f>CONCATENATE(VLOOKUP(GI$4,Nomes!$G$2:$H$10,2,FALSE),VLOOKUP(GI$5,Nomes!$C$1:$D$34,2,FALSE))</f>
        <v>F24</v>
      </c>
      <c r="GJ3" t="str">
        <f>CONCATENATE(VLOOKUP(GJ$4,Nomes!$G$2:$H$10,2,FALSE),VLOOKUP(GJ$5,Nomes!$C$1:$D$34,2,FALSE))</f>
        <v>F25</v>
      </c>
      <c r="GK3" t="str">
        <f>CONCATENATE(VLOOKUP(GK$4,Nomes!$G$2:$H$10,2,FALSE),VLOOKUP(GK$5,Nomes!$C$1:$D$34,2,FALSE))</f>
        <v>F26</v>
      </c>
      <c r="GL3" t="str">
        <f>CONCATENATE(VLOOKUP(GL$4,Nomes!$G$2:$H$10,2,FALSE),VLOOKUP(GL$5,Nomes!$C$1:$D$34,2,FALSE))</f>
        <v>F27</v>
      </c>
      <c r="GM3" t="str">
        <f>CONCATENATE(VLOOKUP(GM$4,Nomes!$G$2:$H$10,2,FALSE),VLOOKUP(GM$5,Nomes!$C$1:$D$34,2,FALSE))</f>
        <v>F28</v>
      </c>
      <c r="GN3" t="str">
        <f>CONCATENATE(VLOOKUP(GN$4,Nomes!$G$2:$H$10,2,FALSE),VLOOKUP(GN$5,Nomes!$C$1:$D$34,2,FALSE))</f>
        <v>F29</v>
      </c>
      <c r="GO3" t="str">
        <f>CONCATENATE(VLOOKUP(GO$4,Nomes!$G$2:$H$10,2,FALSE),VLOOKUP(GO$5,Nomes!$C$1:$D$34,2,FALSE))</f>
        <v>F30</v>
      </c>
      <c r="GP3" t="str">
        <f>CONCATENATE(VLOOKUP(GP$4,Nomes!$G$2:$H$10,2,FALSE),VLOOKUP(GP$5,Nomes!$C$1:$D$34,2,FALSE))</f>
        <v>F31</v>
      </c>
      <c r="GQ3" t="str">
        <f>CONCATENATE(VLOOKUP(GQ$4,Nomes!$G$2:$H$10,2,FALSE),VLOOKUP(GQ$5,Nomes!$C$1:$D$34,2,FALSE))</f>
        <v>F32</v>
      </c>
      <c r="GR3" t="str">
        <f>CONCATENATE(VLOOKUP(GR$4,Nomes!$G$2:$H$10,2,FALSE),VLOOKUP(GR$5,Nomes!$C$1:$D$34,2,FALSE))</f>
        <v>F33</v>
      </c>
      <c r="GS3" t="str">
        <f>CONCATENATE(VLOOKUP(GS$4,Nomes!$G$2:$H$10,2,FALSE),VLOOKUP(GS$5,Nomes!$C$1:$D$34,2,FALSE))</f>
        <v>G1</v>
      </c>
      <c r="GT3" t="str">
        <f>CONCATENATE(VLOOKUP(GT$4,Nomes!$G$2:$H$10,2,FALSE),VLOOKUP(GT$5,Nomes!$C$1:$D$34,2,FALSE))</f>
        <v>G2</v>
      </c>
      <c r="GU3" t="str">
        <f>CONCATENATE(VLOOKUP(GU$4,Nomes!$G$2:$H$10,2,FALSE),VLOOKUP(GU$5,Nomes!$C$1:$D$34,2,FALSE))</f>
        <v>G3</v>
      </c>
      <c r="GV3" t="str">
        <f>CONCATENATE(VLOOKUP(GV$4,Nomes!$G$2:$H$10,2,FALSE),VLOOKUP(GV$5,Nomes!$C$1:$D$34,2,FALSE))</f>
        <v>G4</v>
      </c>
      <c r="GW3" t="str">
        <f>CONCATENATE(VLOOKUP(GW$4,Nomes!$G$2:$H$10,2,FALSE),VLOOKUP(GW$5,Nomes!$C$1:$D$34,2,FALSE))</f>
        <v>G5</v>
      </c>
      <c r="GX3" t="str">
        <f>CONCATENATE(VLOOKUP(GX$4,Nomes!$G$2:$H$10,2,FALSE),VLOOKUP(GX$5,Nomes!$C$1:$D$34,2,FALSE))</f>
        <v>G6</v>
      </c>
      <c r="GY3" t="str">
        <f>CONCATENATE(VLOOKUP(GY$4,Nomes!$G$2:$H$10,2,FALSE),VLOOKUP(GY$5,Nomes!$C$1:$D$34,2,FALSE))</f>
        <v>G7</v>
      </c>
      <c r="GZ3" t="str">
        <f>CONCATENATE(VLOOKUP(GZ$4,Nomes!$G$2:$H$10,2,FALSE),VLOOKUP(GZ$5,Nomes!$C$1:$D$34,2,FALSE))</f>
        <v>G8</v>
      </c>
      <c r="HA3" t="str">
        <f>CONCATENATE(VLOOKUP(HA$4,Nomes!$G$2:$H$10,2,FALSE),VLOOKUP(HA$5,Nomes!$C$1:$D$34,2,FALSE))</f>
        <v>G9</v>
      </c>
      <c r="HB3" t="str">
        <f>CONCATENATE(VLOOKUP(HB$4,Nomes!$G$2:$H$10,2,FALSE),VLOOKUP(HB$5,Nomes!$C$1:$D$34,2,FALSE))</f>
        <v>G10</v>
      </c>
      <c r="HC3" t="str">
        <f>CONCATENATE(VLOOKUP(HC$4,Nomes!$G$2:$H$10,2,FALSE),VLOOKUP(HC$5,Nomes!$C$1:$D$34,2,FALSE))</f>
        <v>G11</v>
      </c>
      <c r="HD3" t="str">
        <f>CONCATENATE(VLOOKUP(HD$4,Nomes!$G$2:$H$10,2,FALSE),VLOOKUP(HD$5,Nomes!$C$1:$D$34,2,FALSE))</f>
        <v>G12</v>
      </c>
      <c r="HE3" t="str">
        <f>CONCATENATE(VLOOKUP(HE$4,Nomes!$G$2:$H$10,2,FALSE),VLOOKUP(HE$5,Nomes!$C$1:$D$34,2,FALSE))</f>
        <v>G13</v>
      </c>
      <c r="HF3" t="str">
        <f>CONCATENATE(VLOOKUP(HF$4,Nomes!$G$2:$H$10,2,FALSE),VLOOKUP(HF$5,Nomes!$C$1:$D$34,2,FALSE))</f>
        <v>G14</v>
      </c>
      <c r="HG3" t="str">
        <f>CONCATENATE(VLOOKUP(HG$4,Nomes!$G$2:$H$10,2,FALSE),VLOOKUP(HG$5,Nomes!$C$1:$D$34,2,FALSE))</f>
        <v>G15</v>
      </c>
      <c r="HH3" t="str">
        <f>CONCATENATE(VLOOKUP(HH$4,Nomes!$G$2:$H$10,2,FALSE),VLOOKUP(HH$5,Nomes!$C$1:$D$34,2,FALSE))</f>
        <v>G16</v>
      </c>
      <c r="HI3" t="str">
        <f>CONCATENATE(VLOOKUP(HI$4,Nomes!$G$2:$H$10,2,FALSE),VLOOKUP(HI$5,Nomes!$C$1:$D$34,2,FALSE))</f>
        <v>G17</v>
      </c>
      <c r="HJ3" t="str">
        <f>CONCATENATE(VLOOKUP(HJ$4,Nomes!$G$2:$H$10,2,FALSE),VLOOKUP(HJ$5,Nomes!$C$1:$D$34,2,FALSE))</f>
        <v>G18</v>
      </c>
      <c r="HK3" t="str">
        <f>CONCATENATE(VLOOKUP(HK$4,Nomes!$G$2:$H$10,2,FALSE),VLOOKUP(HK$5,Nomes!$C$1:$D$34,2,FALSE))</f>
        <v>G19</v>
      </c>
      <c r="HL3" t="str">
        <f>CONCATENATE(VLOOKUP(HL$4,Nomes!$G$2:$H$10,2,FALSE),VLOOKUP(HL$5,Nomes!$C$1:$D$34,2,FALSE))</f>
        <v>G20</v>
      </c>
      <c r="HM3" t="str">
        <f>CONCATENATE(VLOOKUP(HM$4,Nomes!$G$2:$H$10,2,FALSE),VLOOKUP(HM$5,Nomes!$C$1:$D$34,2,FALSE))</f>
        <v>G21</v>
      </c>
      <c r="HN3" t="str">
        <f>CONCATENATE(VLOOKUP(HN$4,Nomes!$G$2:$H$10,2,FALSE),VLOOKUP(HN$5,Nomes!$C$1:$D$34,2,FALSE))</f>
        <v>G22</v>
      </c>
      <c r="HO3" t="str">
        <f>CONCATENATE(VLOOKUP(HO$4,Nomes!$G$2:$H$10,2,FALSE),VLOOKUP(HO$5,Nomes!$C$1:$D$34,2,FALSE))</f>
        <v>G23</v>
      </c>
      <c r="HP3" t="str">
        <f>CONCATENATE(VLOOKUP(HP$4,Nomes!$G$2:$H$10,2,FALSE),VLOOKUP(HP$5,Nomes!$C$1:$D$34,2,FALSE))</f>
        <v>G24</v>
      </c>
      <c r="HQ3" t="str">
        <f>CONCATENATE(VLOOKUP(HQ$4,Nomes!$G$2:$H$10,2,FALSE),VLOOKUP(HQ$5,Nomes!$C$1:$D$34,2,FALSE))</f>
        <v>G25</v>
      </c>
      <c r="HR3" t="str">
        <f>CONCATENATE(VLOOKUP(HR$4,Nomes!$G$2:$H$10,2,FALSE),VLOOKUP(HR$5,Nomes!$C$1:$D$34,2,FALSE))</f>
        <v>G26</v>
      </c>
      <c r="HS3" t="str">
        <f>CONCATENATE(VLOOKUP(HS$4,Nomes!$G$2:$H$10,2,FALSE),VLOOKUP(HS$5,Nomes!$C$1:$D$34,2,FALSE))</f>
        <v>G27</v>
      </c>
      <c r="HT3" t="str">
        <f>CONCATENATE(VLOOKUP(HT$4,Nomes!$G$2:$H$10,2,FALSE),VLOOKUP(HT$5,Nomes!$C$1:$D$34,2,FALSE))</f>
        <v>G28</v>
      </c>
      <c r="HU3" t="str">
        <f>CONCATENATE(VLOOKUP(HU$4,Nomes!$G$2:$H$10,2,FALSE),VLOOKUP(HU$5,Nomes!$C$1:$D$34,2,FALSE))</f>
        <v>G29</v>
      </c>
      <c r="HV3" t="str">
        <f>CONCATENATE(VLOOKUP(HV$4,Nomes!$G$2:$H$10,2,FALSE),VLOOKUP(HV$5,Nomes!$C$1:$D$34,2,FALSE))</f>
        <v>G30</v>
      </c>
      <c r="HW3" t="str">
        <f>CONCATENATE(VLOOKUP(HW$4,Nomes!$G$2:$H$10,2,FALSE),VLOOKUP(HW$5,Nomes!$C$1:$D$34,2,FALSE))</f>
        <v>G31</v>
      </c>
      <c r="HX3" t="str">
        <f>CONCATENATE(VLOOKUP(HX$4,Nomes!$G$2:$H$10,2,FALSE),VLOOKUP(HX$5,Nomes!$C$1:$D$34,2,FALSE))</f>
        <v>G32</v>
      </c>
      <c r="HY3" t="str">
        <f>CONCATENATE(VLOOKUP(HY$4,Nomes!$G$2:$H$10,2,FALSE),VLOOKUP(HY$5,Nomes!$C$1:$D$34,2,FALSE))</f>
        <v>G33</v>
      </c>
      <c r="HZ3" t="str">
        <f>CONCATENATE(VLOOKUP(HZ$4,Nomes!$G$2:$H$10,2,FALSE),VLOOKUP(HZ$5,Nomes!$C$1:$D$34,2,FALSE))</f>
        <v>H1</v>
      </c>
      <c r="IA3" t="str">
        <f>CONCATENATE(VLOOKUP(IA$4,Nomes!$G$2:$H$10,2,FALSE),VLOOKUP(IA$5,Nomes!$C$1:$D$34,2,FALSE))</f>
        <v>H2</v>
      </c>
      <c r="IB3" t="str">
        <f>CONCATENATE(VLOOKUP(IB$4,Nomes!$G$2:$H$10,2,FALSE),VLOOKUP(IB$5,Nomes!$C$1:$D$34,2,FALSE))</f>
        <v>H3</v>
      </c>
      <c r="IC3" t="str">
        <f>CONCATENATE(VLOOKUP(IC$4,Nomes!$G$2:$H$10,2,FALSE),VLOOKUP(IC$5,Nomes!$C$1:$D$34,2,FALSE))</f>
        <v>H4</v>
      </c>
      <c r="ID3" t="str">
        <f>CONCATENATE(VLOOKUP(ID$4,Nomes!$G$2:$H$10,2,FALSE),VLOOKUP(ID$5,Nomes!$C$1:$D$34,2,FALSE))</f>
        <v>H5</v>
      </c>
      <c r="IE3" t="str">
        <f>CONCATENATE(VLOOKUP(IE$4,Nomes!$G$2:$H$10,2,FALSE),VLOOKUP(IE$5,Nomes!$C$1:$D$34,2,FALSE))</f>
        <v>H6</v>
      </c>
      <c r="IF3" t="str">
        <f>CONCATENATE(VLOOKUP(IF$4,Nomes!$G$2:$H$10,2,FALSE),VLOOKUP(IF$5,Nomes!$C$1:$D$34,2,FALSE))</f>
        <v>H7</v>
      </c>
      <c r="IG3" t="str">
        <f>CONCATENATE(VLOOKUP(IG$4,Nomes!$G$2:$H$10,2,FALSE),VLOOKUP(IG$5,Nomes!$C$1:$D$34,2,FALSE))</f>
        <v>H8</v>
      </c>
      <c r="IH3" t="str">
        <f>CONCATENATE(VLOOKUP(IH$4,Nomes!$G$2:$H$10,2,FALSE),VLOOKUP(IH$5,Nomes!$C$1:$D$34,2,FALSE))</f>
        <v>H9</v>
      </c>
      <c r="II3" t="str">
        <f>CONCATENATE(VLOOKUP(II$4,Nomes!$G$2:$H$10,2,FALSE),VLOOKUP(II$5,Nomes!$C$1:$D$34,2,FALSE))</f>
        <v>H10</v>
      </c>
      <c r="IJ3" t="str">
        <f>CONCATENATE(VLOOKUP(IJ$4,Nomes!$G$2:$H$10,2,FALSE),VLOOKUP(IJ$5,Nomes!$C$1:$D$34,2,FALSE))</f>
        <v>H11</v>
      </c>
      <c r="IK3" t="str">
        <f>CONCATENATE(VLOOKUP(IK$4,Nomes!$G$2:$H$10,2,FALSE),VLOOKUP(IK$5,Nomes!$C$1:$D$34,2,FALSE))</f>
        <v>H12</v>
      </c>
      <c r="IL3" t="str">
        <f>CONCATENATE(VLOOKUP(IL$4,Nomes!$G$2:$H$10,2,FALSE),VLOOKUP(IL$5,Nomes!$C$1:$D$34,2,FALSE))</f>
        <v>H13</v>
      </c>
      <c r="IM3" t="str">
        <f>CONCATENATE(VLOOKUP(IM$4,Nomes!$G$2:$H$10,2,FALSE),VLOOKUP(IM$5,Nomes!$C$1:$D$34,2,FALSE))</f>
        <v>H14</v>
      </c>
      <c r="IN3" t="str">
        <f>CONCATENATE(VLOOKUP(IN$4,Nomes!$G$2:$H$10,2,FALSE),VLOOKUP(IN$5,Nomes!$C$1:$D$34,2,FALSE))</f>
        <v>H15</v>
      </c>
      <c r="IO3" t="str">
        <f>CONCATENATE(VLOOKUP(IO$4,Nomes!$G$2:$H$10,2,FALSE),VLOOKUP(IO$5,Nomes!$C$1:$D$34,2,FALSE))</f>
        <v>H16</v>
      </c>
      <c r="IP3" t="str">
        <f>CONCATENATE(VLOOKUP(IP$4,Nomes!$G$2:$H$10,2,FALSE),VLOOKUP(IP$5,Nomes!$C$1:$D$34,2,FALSE))</f>
        <v>H17</v>
      </c>
      <c r="IQ3" t="str">
        <f>CONCATENATE(VLOOKUP(IQ$4,Nomes!$G$2:$H$10,2,FALSE),VLOOKUP(IQ$5,Nomes!$C$1:$D$34,2,FALSE))</f>
        <v>H18</v>
      </c>
      <c r="IR3" t="str">
        <f>CONCATENATE(VLOOKUP(IR$4,Nomes!$G$2:$H$10,2,FALSE),VLOOKUP(IR$5,Nomes!$C$1:$D$34,2,FALSE))</f>
        <v>H19</v>
      </c>
      <c r="IS3" t="str">
        <f>CONCATENATE(VLOOKUP(IS$4,Nomes!$G$2:$H$10,2,FALSE),VLOOKUP(IS$5,Nomes!$C$1:$D$34,2,FALSE))</f>
        <v>H20</v>
      </c>
      <c r="IT3" t="str">
        <f>CONCATENATE(VLOOKUP(IT$4,Nomes!$G$2:$H$10,2,FALSE),VLOOKUP(IT$5,Nomes!$C$1:$D$34,2,FALSE))</f>
        <v>H21</v>
      </c>
      <c r="IU3" t="str">
        <f>CONCATENATE(VLOOKUP(IU$4,Nomes!$G$2:$H$10,2,FALSE),VLOOKUP(IU$5,Nomes!$C$1:$D$34,2,FALSE))</f>
        <v>H22</v>
      </c>
      <c r="IV3" t="str">
        <f>CONCATENATE(VLOOKUP(IV$4,Nomes!$G$2:$H$10,2,FALSE),VLOOKUP(IV$5,Nomes!$C$1:$D$34,2,FALSE))</f>
        <v>H23</v>
      </c>
      <c r="IW3" t="str">
        <f>CONCATENATE(VLOOKUP(IW$4,Nomes!$G$2:$H$10,2,FALSE),VLOOKUP(IW$5,Nomes!$C$1:$D$34,2,FALSE))</f>
        <v>H24</v>
      </c>
      <c r="IX3" t="str">
        <f>CONCATENATE(VLOOKUP(IX$4,Nomes!$G$2:$H$10,2,FALSE),VLOOKUP(IX$5,Nomes!$C$1:$D$34,2,FALSE))</f>
        <v>H25</v>
      </c>
      <c r="IY3" t="str">
        <f>CONCATENATE(VLOOKUP(IY$4,Nomes!$G$2:$H$10,2,FALSE),VLOOKUP(IY$5,Nomes!$C$1:$D$34,2,FALSE))</f>
        <v>H26</v>
      </c>
      <c r="IZ3" t="str">
        <f>CONCATENATE(VLOOKUP(IZ$4,Nomes!$G$2:$H$10,2,FALSE),VLOOKUP(IZ$5,Nomes!$C$1:$D$34,2,FALSE))</f>
        <v>H27</v>
      </c>
      <c r="JA3" t="str">
        <f>CONCATENATE(VLOOKUP(JA$4,Nomes!$G$2:$H$10,2,FALSE),VLOOKUP(JA$5,Nomes!$C$1:$D$34,2,FALSE))</f>
        <v>H28</v>
      </c>
      <c r="JB3" t="str">
        <f>CONCATENATE(VLOOKUP(JB$4,Nomes!$G$2:$H$10,2,FALSE),VLOOKUP(JB$5,Nomes!$C$1:$D$34,2,FALSE))</f>
        <v>H29</v>
      </c>
      <c r="JC3" t="str">
        <f>CONCATENATE(VLOOKUP(JC$4,Nomes!$G$2:$H$10,2,FALSE),VLOOKUP(JC$5,Nomes!$C$1:$D$34,2,FALSE))</f>
        <v>H30</v>
      </c>
      <c r="JD3" t="str">
        <f>CONCATENATE(VLOOKUP(JD$4,Nomes!$G$2:$H$10,2,FALSE),VLOOKUP(JD$5,Nomes!$C$1:$D$34,2,FALSE))</f>
        <v>H31</v>
      </c>
      <c r="JE3" t="str">
        <f>CONCATENATE(VLOOKUP(JE$4,Nomes!$G$2:$H$10,2,FALSE),VLOOKUP(JE$5,Nomes!$C$1:$D$34,2,FALSE))</f>
        <v>H32</v>
      </c>
      <c r="JF3" t="str">
        <f>CONCATENATE(VLOOKUP(JF$4,Nomes!$G$2:$H$10,2,FALSE),VLOOKUP(JF$5,Nomes!$C$1:$D$34,2,FALSE))</f>
        <v>H33</v>
      </c>
      <c r="JG3" t="str">
        <f>CONCATENATE(VLOOKUP(JG$4,Nomes!$G$2:$H$10,2,FALSE),VLOOKUP(JG$5,Nomes!$C$1:$D$34,2,FALSE))</f>
        <v>I1</v>
      </c>
      <c r="JH3" t="str">
        <f>CONCATENATE(VLOOKUP(JH$4,Nomes!$G$2:$H$10,2,FALSE),VLOOKUP(JH$5,Nomes!$C$1:$D$34,2,FALSE))</f>
        <v>I2</v>
      </c>
      <c r="JI3" t="str">
        <f>CONCATENATE(VLOOKUP(JI$4,Nomes!$G$2:$H$10,2,FALSE),VLOOKUP(JI$5,Nomes!$C$1:$D$34,2,FALSE))</f>
        <v>I3</v>
      </c>
      <c r="JJ3" t="str">
        <f>CONCATENATE(VLOOKUP(JJ$4,Nomes!$G$2:$H$10,2,FALSE),VLOOKUP(JJ$5,Nomes!$C$1:$D$34,2,FALSE))</f>
        <v>I4</v>
      </c>
      <c r="JK3" t="str">
        <f>CONCATENATE(VLOOKUP(JK$4,Nomes!$G$2:$H$10,2,FALSE),VLOOKUP(JK$5,Nomes!$C$1:$D$34,2,FALSE))</f>
        <v>I5</v>
      </c>
      <c r="JL3" t="str">
        <f>CONCATENATE(VLOOKUP(JL$4,Nomes!$G$2:$H$10,2,FALSE),VLOOKUP(JL$5,Nomes!$C$1:$D$34,2,FALSE))</f>
        <v>I6</v>
      </c>
      <c r="JM3" t="str">
        <f>CONCATENATE(VLOOKUP(JM$4,Nomes!$G$2:$H$10,2,FALSE),VLOOKUP(JM$5,Nomes!$C$1:$D$34,2,FALSE))</f>
        <v>I7</v>
      </c>
      <c r="JN3" t="str">
        <f>CONCATENATE(VLOOKUP(JN$4,Nomes!$G$2:$H$10,2,FALSE),VLOOKUP(JN$5,Nomes!$C$1:$D$34,2,FALSE))</f>
        <v>I8</v>
      </c>
      <c r="JO3" t="str">
        <f>CONCATENATE(VLOOKUP(JO$4,Nomes!$G$2:$H$10,2,FALSE),VLOOKUP(JO$5,Nomes!$C$1:$D$34,2,FALSE))</f>
        <v>I9</v>
      </c>
      <c r="JP3" t="str">
        <f>CONCATENATE(VLOOKUP(JP$4,Nomes!$G$2:$H$10,2,FALSE),VLOOKUP(JP$5,Nomes!$C$1:$D$34,2,FALSE))</f>
        <v>I10</v>
      </c>
      <c r="JQ3" t="str">
        <f>CONCATENATE(VLOOKUP(JQ$4,Nomes!$G$2:$H$10,2,FALSE),VLOOKUP(JQ$5,Nomes!$C$1:$D$34,2,FALSE))</f>
        <v>I11</v>
      </c>
      <c r="JR3" t="str">
        <f>CONCATENATE(VLOOKUP(JR$4,Nomes!$G$2:$H$10,2,FALSE),VLOOKUP(JR$5,Nomes!$C$1:$D$34,2,FALSE))</f>
        <v>I12</v>
      </c>
      <c r="JS3" t="str">
        <f>CONCATENATE(VLOOKUP(JS$4,Nomes!$G$2:$H$10,2,FALSE),VLOOKUP(JS$5,Nomes!$C$1:$D$34,2,FALSE))</f>
        <v>I13</v>
      </c>
      <c r="JT3" t="str">
        <f>CONCATENATE(VLOOKUP(JT$4,Nomes!$G$2:$H$10,2,FALSE),VLOOKUP(JT$5,Nomes!$C$1:$D$34,2,FALSE))</f>
        <v>I14</v>
      </c>
      <c r="JU3" t="str">
        <f>CONCATENATE(VLOOKUP(JU$4,Nomes!$G$2:$H$10,2,FALSE),VLOOKUP(JU$5,Nomes!$C$1:$D$34,2,FALSE))</f>
        <v>I15</v>
      </c>
      <c r="JV3" t="str">
        <f>CONCATENATE(VLOOKUP(JV$4,Nomes!$G$2:$H$10,2,FALSE),VLOOKUP(JV$5,Nomes!$C$1:$D$34,2,FALSE))</f>
        <v>I16</v>
      </c>
      <c r="JW3" t="str">
        <f>CONCATENATE(VLOOKUP(JW$4,Nomes!$G$2:$H$10,2,FALSE),VLOOKUP(JW$5,Nomes!$C$1:$D$34,2,FALSE))</f>
        <v>I17</v>
      </c>
      <c r="JX3" t="str">
        <f>CONCATENATE(VLOOKUP(JX$4,Nomes!$G$2:$H$10,2,FALSE),VLOOKUP(JX$5,Nomes!$C$1:$D$34,2,FALSE))</f>
        <v>I18</v>
      </c>
      <c r="JY3" t="str">
        <f>CONCATENATE(VLOOKUP(JY$4,Nomes!$G$2:$H$10,2,FALSE),VLOOKUP(JY$5,Nomes!$C$1:$D$34,2,FALSE))</f>
        <v>I19</v>
      </c>
      <c r="JZ3" t="str">
        <f>CONCATENATE(VLOOKUP(JZ$4,Nomes!$G$2:$H$10,2,FALSE),VLOOKUP(JZ$5,Nomes!$C$1:$D$34,2,FALSE))</f>
        <v>I20</v>
      </c>
      <c r="KA3" t="str">
        <f>CONCATENATE(VLOOKUP(KA$4,Nomes!$G$2:$H$10,2,FALSE),VLOOKUP(KA$5,Nomes!$C$1:$D$34,2,FALSE))</f>
        <v>I21</v>
      </c>
      <c r="KB3" t="str">
        <f>CONCATENATE(VLOOKUP(KB$4,Nomes!$G$2:$H$10,2,FALSE),VLOOKUP(KB$5,Nomes!$C$1:$D$34,2,FALSE))</f>
        <v>I22</v>
      </c>
      <c r="KC3" t="str">
        <f>CONCATENATE(VLOOKUP(KC$4,Nomes!$G$2:$H$10,2,FALSE),VLOOKUP(KC$5,Nomes!$C$1:$D$34,2,FALSE))</f>
        <v>I23</v>
      </c>
      <c r="KD3" t="str">
        <f>CONCATENATE(VLOOKUP(KD$4,Nomes!$G$2:$H$10,2,FALSE),VLOOKUP(KD$5,Nomes!$C$1:$D$34,2,FALSE))</f>
        <v>I24</v>
      </c>
      <c r="KE3" t="str">
        <f>CONCATENATE(VLOOKUP(KE$4,Nomes!$G$2:$H$10,2,FALSE),VLOOKUP(KE$5,Nomes!$C$1:$D$34,2,FALSE))</f>
        <v>I25</v>
      </c>
      <c r="KF3" t="str">
        <f>CONCATENATE(VLOOKUP(KF$4,Nomes!$G$2:$H$10,2,FALSE),VLOOKUP(KF$5,Nomes!$C$1:$D$34,2,FALSE))</f>
        <v>I26</v>
      </c>
      <c r="KG3" t="str">
        <f>CONCATENATE(VLOOKUP(KG$4,Nomes!$G$2:$H$10,2,FALSE),VLOOKUP(KG$5,Nomes!$C$1:$D$34,2,FALSE))</f>
        <v>I27</v>
      </c>
      <c r="KH3" t="str">
        <f>CONCATENATE(VLOOKUP(KH$4,Nomes!$G$2:$H$10,2,FALSE),VLOOKUP(KH$5,Nomes!$C$1:$D$34,2,FALSE))</f>
        <v>I28</v>
      </c>
      <c r="KI3" t="str">
        <f>CONCATENATE(VLOOKUP(KI$4,Nomes!$G$2:$H$10,2,FALSE),VLOOKUP(KI$5,Nomes!$C$1:$D$34,2,FALSE))</f>
        <v>I29</v>
      </c>
      <c r="KJ3" t="str">
        <f>CONCATENATE(VLOOKUP(KJ$4,Nomes!$G$2:$H$10,2,FALSE),VLOOKUP(KJ$5,Nomes!$C$1:$D$34,2,FALSE))</f>
        <v>I30</v>
      </c>
      <c r="KK3" t="str">
        <f>CONCATENATE(VLOOKUP(KK$4,Nomes!$G$2:$H$10,2,FALSE),VLOOKUP(KK$5,Nomes!$C$1:$D$34,2,FALSE))</f>
        <v>I31</v>
      </c>
      <c r="KL3" t="str">
        <f>CONCATENATE(VLOOKUP(KL$4,Nomes!$G$2:$H$10,2,FALSE),VLOOKUP(KL$5,Nomes!$C$1:$D$34,2,FALSE))</f>
        <v>I32</v>
      </c>
      <c r="KM3" t="str">
        <f>CONCATENATE(VLOOKUP(KM$4,Nomes!$G$2:$H$10,2,FALSE),VLOOKUP(KM$5,Nomes!$C$1:$D$34,2,FALSE))</f>
        <v>I33</v>
      </c>
    </row>
    <row r="4" spans="1:299" x14ac:dyDescent="0.25">
      <c r="A4">
        <v>2</v>
      </c>
      <c r="B4" t="s">
        <v>45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t="s">
        <v>1</v>
      </c>
      <c r="AI4" t="s">
        <v>1</v>
      </c>
      <c r="AJ4" t="s">
        <v>2</v>
      </c>
      <c r="AK4" t="s">
        <v>2</v>
      </c>
      <c r="AL4" t="s">
        <v>2</v>
      </c>
      <c r="AM4" t="s">
        <v>2</v>
      </c>
      <c r="AN4" t="s">
        <v>2</v>
      </c>
      <c r="AO4" t="s">
        <v>2</v>
      </c>
      <c r="AP4" t="s">
        <v>2</v>
      </c>
      <c r="AQ4" t="s">
        <v>2</v>
      </c>
      <c r="AR4" t="s">
        <v>2</v>
      </c>
      <c r="AS4" t="s">
        <v>2</v>
      </c>
      <c r="AT4" t="s">
        <v>2</v>
      </c>
      <c r="AU4" t="s">
        <v>2</v>
      </c>
      <c r="AV4" t="s">
        <v>2</v>
      </c>
      <c r="AW4" t="s">
        <v>2</v>
      </c>
      <c r="AX4" t="s">
        <v>2</v>
      </c>
      <c r="AY4" t="s">
        <v>2</v>
      </c>
      <c r="AZ4" t="s">
        <v>2</v>
      </c>
      <c r="BA4" t="s">
        <v>2</v>
      </c>
      <c r="BB4" t="s">
        <v>2</v>
      </c>
      <c r="BC4" t="s">
        <v>2</v>
      </c>
      <c r="BD4" t="s">
        <v>2</v>
      </c>
      <c r="BE4" t="s">
        <v>2</v>
      </c>
      <c r="BF4" t="s">
        <v>2</v>
      </c>
      <c r="BG4" t="s">
        <v>2</v>
      </c>
      <c r="BH4" t="s">
        <v>2</v>
      </c>
      <c r="BI4" t="s">
        <v>2</v>
      </c>
      <c r="BJ4" t="s">
        <v>2</v>
      </c>
      <c r="BK4" t="s">
        <v>2</v>
      </c>
      <c r="BL4" t="s">
        <v>2</v>
      </c>
      <c r="BM4" t="s">
        <v>2</v>
      </c>
      <c r="BN4" t="s">
        <v>2</v>
      </c>
      <c r="BO4" t="s">
        <v>2</v>
      </c>
      <c r="BP4" t="s">
        <v>2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">
        <v>3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">
        <v>3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4</v>
      </c>
      <c r="CY4" t="s">
        <v>4</v>
      </c>
      <c r="CZ4" t="s">
        <v>4</v>
      </c>
      <c r="DA4" t="s">
        <v>4</v>
      </c>
      <c r="DB4" t="s">
        <v>4</v>
      </c>
      <c r="DC4" t="s">
        <v>4</v>
      </c>
      <c r="DD4" t="s">
        <v>4</v>
      </c>
      <c r="DE4" t="s">
        <v>4</v>
      </c>
      <c r="DF4" t="s">
        <v>4</v>
      </c>
      <c r="DG4" t="s">
        <v>4</v>
      </c>
      <c r="DH4" t="s">
        <v>4</v>
      </c>
      <c r="DI4" t="s">
        <v>4</v>
      </c>
      <c r="DJ4" t="s">
        <v>4</v>
      </c>
      <c r="DK4" t="s">
        <v>4</v>
      </c>
      <c r="DL4" t="s">
        <v>4</v>
      </c>
      <c r="DM4" t="s">
        <v>4</v>
      </c>
      <c r="DN4" t="s">
        <v>4</v>
      </c>
      <c r="DO4" t="s">
        <v>4</v>
      </c>
      <c r="DP4" t="s">
        <v>4</v>
      </c>
      <c r="DQ4" t="s">
        <v>4</v>
      </c>
      <c r="DR4" t="s">
        <v>4</v>
      </c>
      <c r="DS4" t="s">
        <v>4</v>
      </c>
      <c r="DT4" t="s">
        <v>4</v>
      </c>
      <c r="DU4" t="s">
        <v>4</v>
      </c>
      <c r="DV4" t="s">
        <v>4</v>
      </c>
      <c r="DW4" t="s">
        <v>4</v>
      </c>
      <c r="DX4" t="s">
        <v>4</v>
      </c>
      <c r="DY4" t="s">
        <v>4</v>
      </c>
      <c r="DZ4" t="s">
        <v>4</v>
      </c>
      <c r="EA4" t="s">
        <v>4</v>
      </c>
      <c r="EB4" t="s">
        <v>4</v>
      </c>
      <c r="EC4" t="s">
        <v>4</v>
      </c>
      <c r="ED4" t="s">
        <v>4</v>
      </c>
      <c r="EE4" t="s">
        <v>5</v>
      </c>
      <c r="EF4" t="s">
        <v>5</v>
      </c>
      <c r="EG4" t="s">
        <v>5</v>
      </c>
      <c r="EH4" t="s">
        <v>5</v>
      </c>
      <c r="EI4" t="s">
        <v>5</v>
      </c>
      <c r="EJ4" t="s">
        <v>5</v>
      </c>
      <c r="EK4" t="s">
        <v>5</v>
      </c>
      <c r="EL4" t="s">
        <v>5</v>
      </c>
      <c r="EM4" t="s">
        <v>5</v>
      </c>
      <c r="EN4" t="s">
        <v>5</v>
      </c>
      <c r="EO4" t="s">
        <v>5</v>
      </c>
      <c r="EP4" t="s">
        <v>5</v>
      </c>
      <c r="EQ4" t="s">
        <v>5</v>
      </c>
      <c r="ER4" t="s">
        <v>5</v>
      </c>
      <c r="ES4" t="s">
        <v>5</v>
      </c>
      <c r="ET4" t="s">
        <v>5</v>
      </c>
      <c r="EU4" t="s">
        <v>5</v>
      </c>
      <c r="EV4" t="s">
        <v>5</v>
      </c>
      <c r="EW4" t="s">
        <v>5</v>
      </c>
      <c r="EX4" t="s">
        <v>5</v>
      </c>
      <c r="EY4" t="s">
        <v>5</v>
      </c>
      <c r="EZ4" t="s">
        <v>5</v>
      </c>
      <c r="FA4" t="s">
        <v>5</v>
      </c>
      <c r="FB4" t="s">
        <v>5</v>
      </c>
      <c r="FC4" t="s">
        <v>5</v>
      </c>
      <c r="FD4" t="s">
        <v>5</v>
      </c>
      <c r="FE4" t="s">
        <v>5</v>
      </c>
      <c r="FF4" t="s">
        <v>5</v>
      </c>
      <c r="FG4" t="s">
        <v>5</v>
      </c>
      <c r="FH4" t="s">
        <v>5</v>
      </c>
      <c r="FI4" t="s">
        <v>5</v>
      </c>
      <c r="FJ4" t="s">
        <v>5</v>
      </c>
      <c r="FK4" t="s">
        <v>5</v>
      </c>
      <c r="FL4" t="s">
        <v>6</v>
      </c>
      <c r="FM4" t="s">
        <v>6</v>
      </c>
      <c r="FN4" t="s">
        <v>6</v>
      </c>
      <c r="FO4" t="s">
        <v>6</v>
      </c>
      <c r="FP4" t="s">
        <v>6</v>
      </c>
      <c r="FQ4" t="s">
        <v>6</v>
      </c>
      <c r="FR4" t="s">
        <v>6</v>
      </c>
      <c r="FS4" t="s">
        <v>6</v>
      </c>
      <c r="FT4" t="s">
        <v>6</v>
      </c>
      <c r="FU4" t="s">
        <v>6</v>
      </c>
      <c r="FV4" t="s">
        <v>6</v>
      </c>
      <c r="FW4" t="s">
        <v>6</v>
      </c>
      <c r="FX4" t="s">
        <v>6</v>
      </c>
      <c r="FY4" t="s">
        <v>6</v>
      </c>
      <c r="FZ4" t="s">
        <v>6</v>
      </c>
      <c r="GA4" t="s">
        <v>6</v>
      </c>
      <c r="GB4" t="s">
        <v>6</v>
      </c>
      <c r="GC4" t="s">
        <v>6</v>
      </c>
      <c r="GD4" t="s">
        <v>6</v>
      </c>
      <c r="GE4" t="s">
        <v>6</v>
      </c>
      <c r="GF4" t="s">
        <v>6</v>
      </c>
      <c r="GG4" t="s">
        <v>6</v>
      </c>
      <c r="GH4" t="s">
        <v>6</v>
      </c>
      <c r="GI4" t="s">
        <v>6</v>
      </c>
      <c r="GJ4" t="s">
        <v>6</v>
      </c>
      <c r="GK4" t="s">
        <v>6</v>
      </c>
      <c r="GL4" t="s">
        <v>6</v>
      </c>
      <c r="GM4" t="s">
        <v>6</v>
      </c>
      <c r="GN4" t="s">
        <v>6</v>
      </c>
      <c r="GO4" t="s">
        <v>6</v>
      </c>
      <c r="GP4" t="s">
        <v>6</v>
      </c>
      <c r="GQ4" t="s">
        <v>6</v>
      </c>
      <c r="GR4" t="s">
        <v>6</v>
      </c>
      <c r="GS4" t="s">
        <v>7</v>
      </c>
      <c r="GT4" t="s">
        <v>7</v>
      </c>
      <c r="GU4" t="s">
        <v>7</v>
      </c>
      <c r="GV4" t="s">
        <v>7</v>
      </c>
      <c r="GW4" t="s">
        <v>7</v>
      </c>
      <c r="GX4" t="s">
        <v>7</v>
      </c>
      <c r="GY4" t="s">
        <v>7</v>
      </c>
      <c r="GZ4" t="s">
        <v>7</v>
      </c>
      <c r="HA4" t="s">
        <v>7</v>
      </c>
      <c r="HB4" t="s">
        <v>7</v>
      </c>
      <c r="HC4" t="s">
        <v>7</v>
      </c>
      <c r="HD4" t="s">
        <v>7</v>
      </c>
      <c r="HE4" t="s">
        <v>7</v>
      </c>
      <c r="HF4" t="s">
        <v>7</v>
      </c>
      <c r="HG4" t="s">
        <v>7</v>
      </c>
      <c r="HH4" t="s">
        <v>7</v>
      </c>
      <c r="HI4" t="s">
        <v>7</v>
      </c>
      <c r="HJ4" t="s">
        <v>7</v>
      </c>
      <c r="HK4" t="s">
        <v>7</v>
      </c>
      <c r="HL4" t="s">
        <v>7</v>
      </c>
      <c r="HM4" t="s">
        <v>7</v>
      </c>
      <c r="HN4" t="s">
        <v>7</v>
      </c>
      <c r="HO4" t="s">
        <v>7</v>
      </c>
      <c r="HP4" t="s">
        <v>7</v>
      </c>
      <c r="HQ4" t="s">
        <v>7</v>
      </c>
      <c r="HR4" t="s">
        <v>7</v>
      </c>
      <c r="HS4" t="s">
        <v>7</v>
      </c>
      <c r="HT4" t="s">
        <v>7</v>
      </c>
      <c r="HU4" t="s">
        <v>7</v>
      </c>
      <c r="HV4" t="s">
        <v>7</v>
      </c>
      <c r="HW4" t="s">
        <v>7</v>
      </c>
      <c r="HX4" t="s">
        <v>7</v>
      </c>
      <c r="HY4" t="s">
        <v>7</v>
      </c>
      <c r="HZ4" t="s">
        <v>8</v>
      </c>
      <c r="IA4" t="s">
        <v>8</v>
      </c>
      <c r="IB4" t="s">
        <v>8</v>
      </c>
      <c r="IC4" t="s">
        <v>8</v>
      </c>
      <c r="ID4" t="s">
        <v>8</v>
      </c>
      <c r="IE4" t="s">
        <v>8</v>
      </c>
      <c r="IF4" t="s">
        <v>8</v>
      </c>
      <c r="IG4" t="s">
        <v>8</v>
      </c>
      <c r="IH4" t="s">
        <v>8</v>
      </c>
      <c r="II4" t="s">
        <v>8</v>
      </c>
      <c r="IJ4" t="s">
        <v>8</v>
      </c>
      <c r="IK4" t="s">
        <v>8</v>
      </c>
      <c r="IL4" t="s">
        <v>8</v>
      </c>
      <c r="IM4" t="s">
        <v>8</v>
      </c>
      <c r="IN4" t="s">
        <v>8</v>
      </c>
      <c r="IO4" t="s">
        <v>8</v>
      </c>
      <c r="IP4" t="s">
        <v>8</v>
      </c>
      <c r="IQ4" t="s">
        <v>8</v>
      </c>
      <c r="IR4" t="s">
        <v>8</v>
      </c>
      <c r="IS4" t="s">
        <v>8</v>
      </c>
      <c r="IT4" t="s">
        <v>8</v>
      </c>
      <c r="IU4" t="s">
        <v>8</v>
      </c>
      <c r="IV4" t="s">
        <v>8</v>
      </c>
      <c r="IW4" t="s">
        <v>8</v>
      </c>
      <c r="IX4" t="s">
        <v>8</v>
      </c>
      <c r="IY4" t="s">
        <v>8</v>
      </c>
      <c r="IZ4" t="s">
        <v>8</v>
      </c>
      <c r="JA4" t="s">
        <v>8</v>
      </c>
      <c r="JB4" t="s">
        <v>8</v>
      </c>
      <c r="JC4" t="s">
        <v>8</v>
      </c>
      <c r="JD4" t="s">
        <v>8</v>
      </c>
      <c r="JE4" t="s">
        <v>8</v>
      </c>
      <c r="JF4" t="s">
        <v>8</v>
      </c>
      <c r="JG4" t="s">
        <v>9</v>
      </c>
      <c r="JH4" t="s">
        <v>9</v>
      </c>
      <c r="JI4" t="s">
        <v>9</v>
      </c>
      <c r="JJ4" t="s">
        <v>9</v>
      </c>
      <c r="JK4" t="s">
        <v>9</v>
      </c>
      <c r="JL4" t="s">
        <v>9</v>
      </c>
      <c r="JM4" t="s">
        <v>9</v>
      </c>
      <c r="JN4" t="s">
        <v>9</v>
      </c>
      <c r="JO4" t="s">
        <v>9</v>
      </c>
      <c r="JP4" t="s">
        <v>9</v>
      </c>
      <c r="JQ4" t="s">
        <v>9</v>
      </c>
      <c r="JR4" t="s">
        <v>9</v>
      </c>
      <c r="JS4" t="s">
        <v>9</v>
      </c>
      <c r="JT4" t="s">
        <v>9</v>
      </c>
      <c r="JU4" t="s">
        <v>9</v>
      </c>
      <c r="JV4" t="s">
        <v>9</v>
      </c>
      <c r="JW4" t="s">
        <v>9</v>
      </c>
      <c r="JX4" t="s">
        <v>9</v>
      </c>
      <c r="JY4" t="s">
        <v>9</v>
      </c>
      <c r="JZ4" t="s">
        <v>9</v>
      </c>
      <c r="KA4" t="s">
        <v>9</v>
      </c>
      <c r="KB4" t="s">
        <v>9</v>
      </c>
      <c r="KC4" t="s">
        <v>9</v>
      </c>
      <c r="KD4" t="s">
        <v>9</v>
      </c>
      <c r="KE4" t="s">
        <v>9</v>
      </c>
      <c r="KF4" t="s">
        <v>9</v>
      </c>
      <c r="KG4" t="s">
        <v>9</v>
      </c>
      <c r="KH4" t="s">
        <v>9</v>
      </c>
      <c r="KI4" t="s">
        <v>9</v>
      </c>
      <c r="KJ4" t="s">
        <v>9</v>
      </c>
      <c r="KK4" t="s">
        <v>9</v>
      </c>
      <c r="KL4" t="s">
        <v>9</v>
      </c>
      <c r="KM4" t="s">
        <v>9</v>
      </c>
    </row>
    <row r="5" spans="1:299" x14ac:dyDescent="0.25">
      <c r="A5">
        <v>3</v>
      </c>
      <c r="B5" t="s">
        <v>44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  <c r="Y5" t="s">
        <v>32</v>
      </c>
      <c r="Z5" t="s">
        <v>33</v>
      </c>
      <c r="AA5" t="s">
        <v>34</v>
      </c>
      <c r="AB5" t="s">
        <v>35</v>
      </c>
      <c r="AC5" t="s">
        <v>36</v>
      </c>
      <c r="AD5" t="s">
        <v>37</v>
      </c>
      <c r="AE5" t="s">
        <v>38</v>
      </c>
      <c r="AF5" t="s">
        <v>39</v>
      </c>
      <c r="AG5" t="s">
        <v>40</v>
      </c>
      <c r="AH5" t="s">
        <v>41</v>
      </c>
      <c r="AI5" t="s">
        <v>42</v>
      </c>
      <c r="AJ5" t="s">
        <v>10</v>
      </c>
      <c r="AK5" t="s">
        <v>11</v>
      </c>
      <c r="AL5" t="s">
        <v>12</v>
      </c>
      <c r="AM5" t="s">
        <v>13</v>
      </c>
      <c r="AN5" t="s">
        <v>14</v>
      </c>
      <c r="AO5" t="s">
        <v>15</v>
      </c>
      <c r="AP5" t="s">
        <v>16</v>
      </c>
      <c r="AQ5" t="s">
        <v>17</v>
      </c>
      <c r="AR5" t="s">
        <v>18</v>
      </c>
      <c r="AS5" t="s">
        <v>19</v>
      </c>
      <c r="AT5" t="s">
        <v>20</v>
      </c>
      <c r="AU5" t="s">
        <v>21</v>
      </c>
      <c r="AV5" t="s">
        <v>22</v>
      </c>
      <c r="AW5" t="s">
        <v>23</v>
      </c>
      <c r="AX5" t="s">
        <v>24</v>
      </c>
      <c r="AY5" t="s">
        <v>25</v>
      </c>
      <c r="AZ5" t="s">
        <v>26</v>
      </c>
      <c r="BA5" t="s">
        <v>27</v>
      </c>
      <c r="BB5" t="s">
        <v>28</v>
      </c>
      <c r="BC5" t="s">
        <v>29</v>
      </c>
      <c r="BD5" t="s">
        <v>30</v>
      </c>
      <c r="BE5" t="s">
        <v>31</v>
      </c>
      <c r="BF5" t="s">
        <v>32</v>
      </c>
      <c r="BG5" t="s">
        <v>33</v>
      </c>
      <c r="BH5" t="s">
        <v>34</v>
      </c>
      <c r="BI5" t="s">
        <v>35</v>
      </c>
      <c r="BJ5" t="s">
        <v>36</v>
      </c>
      <c r="BK5" t="s">
        <v>37</v>
      </c>
      <c r="BL5" t="s">
        <v>38</v>
      </c>
      <c r="BM5" t="s">
        <v>39</v>
      </c>
      <c r="BN5" t="s">
        <v>40</v>
      </c>
      <c r="BO5" t="s">
        <v>41</v>
      </c>
      <c r="BP5" t="s">
        <v>42</v>
      </c>
      <c r="BQ5" t="s">
        <v>10</v>
      </c>
      <c r="BR5" t="s">
        <v>11</v>
      </c>
      <c r="BS5" t="s">
        <v>12</v>
      </c>
      <c r="BT5" t="s">
        <v>13</v>
      </c>
      <c r="BU5" t="s">
        <v>14</v>
      </c>
      <c r="BV5" t="s">
        <v>15</v>
      </c>
      <c r="BW5" t="s">
        <v>16</v>
      </c>
      <c r="BX5" t="s">
        <v>17</v>
      </c>
      <c r="BY5" t="s">
        <v>18</v>
      </c>
      <c r="BZ5" t="s">
        <v>19</v>
      </c>
      <c r="CA5" t="s">
        <v>20</v>
      </c>
      <c r="CB5" t="s">
        <v>21</v>
      </c>
      <c r="CC5" t="s">
        <v>22</v>
      </c>
      <c r="CD5" t="s">
        <v>23</v>
      </c>
      <c r="CE5" t="s">
        <v>24</v>
      </c>
      <c r="CF5" t="s">
        <v>25</v>
      </c>
      <c r="CG5" t="s">
        <v>26</v>
      </c>
      <c r="CH5" t="s">
        <v>27</v>
      </c>
      <c r="CI5" t="s">
        <v>28</v>
      </c>
      <c r="CJ5" t="s">
        <v>29</v>
      </c>
      <c r="CK5" t="s">
        <v>30</v>
      </c>
      <c r="CL5" t="s">
        <v>31</v>
      </c>
      <c r="CM5" t="s">
        <v>32</v>
      </c>
      <c r="CN5" t="s">
        <v>33</v>
      </c>
      <c r="CO5" t="s">
        <v>34</v>
      </c>
      <c r="CP5" t="s">
        <v>35</v>
      </c>
      <c r="CQ5" t="s">
        <v>36</v>
      </c>
      <c r="CR5" t="s">
        <v>37</v>
      </c>
      <c r="CS5" t="s">
        <v>38</v>
      </c>
      <c r="CT5" t="s">
        <v>39</v>
      </c>
      <c r="CU5" t="s">
        <v>40</v>
      </c>
      <c r="CV5" t="s">
        <v>41</v>
      </c>
      <c r="CW5" t="s">
        <v>42</v>
      </c>
      <c r="CX5" t="s">
        <v>10</v>
      </c>
      <c r="CY5" t="s">
        <v>11</v>
      </c>
      <c r="CZ5" t="s">
        <v>12</v>
      </c>
      <c r="DA5" t="s">
        <v>13</v>
      </c>
      <c r="DB5" t="s">
        <v>14</v>
      </c>
      <c r="DC5" t="s">
        <v>15</v>
      </c>
      <c r="DD5" t="s">
        <v>16</v>
      </c>
      <c r="DE5" t="s">
        <v>17</v>
      </c>
      <c r="DF5" t="s">
        <v>18</v>
      </c>
      <c r="DG5" t="s">
        <v>19</v>
      </c>
      <c r="DH5" t="s">
        <v>20</v>
      </c>
      <c r="DI5" t="s">
        <v>21</v>
      </c>
      <c r="DJ5" t="s">
        <v>22</v>
      </c>
      <c r="DK5" t="s">
        <v>23</v>
      </c>
      <c r="DL5" t="s">
        <v>24</v>
      </c>
      <c r="DM5" t="s">
        <v>25</v>
      </c>
      <c r="DN5" t="s">
        <v>26</v>
      </c>
      <c r="DO5" t="s">
        <v>27</v>
      </c>
      <c r="DP5" t="s">
        <v>28</v>
      </c>
      <c r="DQ5" t="s">
        <v>29</v>
      </c>
      <c r="DR5" t="s">
        <v>30</v>
      </c>
      <c r="DS5" t="s">
        <v>31</v>
      </c>
      <c r="DT5" t="s">
        <v>32</v>
      </c>
      <c r="DU5" t="s">
        <v>33</v>
      </c>
      <c r="DV5" t="s">
        <v>34</v>
      </c>
      <c r="DW5" t="s">
        <v>35</v>
      </c>
      <c r="DX5" t="s">
        <v>36</v>
      </c>
      <c r="DY5" t="s">
        <v>37</v>
      </c>
      <c r="DZ5" t="s">
        <v>38</v>
      </c>
      <c r="EA5" t="s">
        <v>39</v>
      </c>
      <c r="EB5" t="s">
        <v>40</v>
      </c>
      <c r="EC5" t="s">
        <v>41</v>
      </c>
      <c r="ED5" t="s">
        <v>42</v>
      </c>
      <c r="EE5" t="s">
        <v>10</v>
      </c>
      <c r="EF5" t="s">
        <v>11</v>
      </c>
      <c r="EG5" t="s">
        <v>12</v>
      </c>
      <c r="EH5" t="s">
        <v>13</v>
      </c>
      <c r="EI5" t="s">
        <v>14</v>
      </c>
      <c r="EJ5" t="s">
        <v>15</v>
      </c>
      <c r="EK5" t="s">
        <v>16</v>
      </c>
      <c r="EL5" t="s">
        <v>17</v>
      </c>
      <c r="EM5" t="s">
        <v>18</v>
      </c>
      <c r="EN5" t="s">
        <v>19</v>
      </c>
      <c r="EO5" t="s">
        <v>20</v>
      </c>
      <c r="EP5" t="s">
        <v>21</v>
      </c>
      <c r="EQ5" t="s">
        <v>22</v>
      </c>
      <c r="ER5" t="s">
        <v>23</v>
      </c>
      <c r="ES5" t="s">
        <v>24</v>
      </c>
      <c r="ET5" t="s">
        <v>25</v>
      </c>
      <c r="EU5" t="s">
        <v>26</v>
      </c>
      <c r="EV5" t="s">
        <v>27</v>
      </c>
      <c r="EW5" t="s">
        <v>28</v>
      </c>
      <c r="EX5" t="s">
        <v>29</v>
      </c>
      <c r="EY5" t="s">
        <v>30</v>
      </c>
      <c r="EZ5" t="s">
        <v>31</v>
      </c>
      <c r="FA5" t="s">
        <v>32</v>
      </c>
      <c r="FB5" t="s">
        <v>33</v>
      </c>
      <c r="FC5" t="s">
        <v>34</v>
      </c>
      <c r="FD5" t="s">
        <v>35</v>
      </c>
      <c r="FE5" t="s">
        <v>36</v>
      </c>
      <c r="FF5" t="s">
        <v>37</v>
      </c>
      <c r="FG5" t="s">
        <v>38</v>
      </c>
      <c r="FH5" t="s">
        <v>39</v>
      </c>
      <c r="FI5" t="s">
        <v>40</v>
      </c>
      <c r="FJ5" t="s">
        <v>41</v>
      </c>
      <c r="FK5" t="s">
        <v>42</v>
      </c>
      <c r="FL5" t="s">
        <v>10</v>
      </c>
      <c r="FM5" t="s">
        <v>11</v>
      </c>
      <c r="FN5" t="s">
        <v>12</v>
      </c>
      <c r="FO5" t="s">
        <v>13</v>
      </c>
      <c r="FP5" t="s">
        <v>14</v>
      </c>
      <c r="FQ5" t="s">
        <v>15</v>
      </c>
      <c r="FR5" t="s">
        <v>16</v>
      </c>
      <c r="FS5" t="s">
        <v>17</v>
      </c>
      <c r="FT5" t="s">
        <v>18</v>
      </c>
      <c r="FU5" t="s">
        <v>19</v>
      </c>
      <c r="FV5" t="s">
        <v>20</v>
      </c>
      <c r="FW5" t="s">
        <v>21</v>
      </c>
      <c r="FX5" t="s">
        <v>22</v>
      </c>
      <c r="FY5" t="s">
        <v>23</v>
      </c>
      <c r="FZ5" t="s">
        <v>24</v>
      </c>
      <c r="GA5" t="s">
        <v>25</v>
      </c>
      <c r="GB5" t="s">
        <v>26</v>
      </c>
      <c r="GC5" t="s">
        <v>27</v>
      </c>
      <c r="GD5" t="s">
        <v>28</v>
      </c>
      <c r="GE5" t="s">
        <v>29</v>
      </c>
      <c r="GF5" t="s">
        <v>30</v>
      </c>
      <c r="GG5" t="s">
        <v>31</v>
      </c>
      <c r="GH5" t="s">
        <v>32</v>
      </c>
      <c r="GI5" t="s">
        <v>33</v>
      </c>
      <c r="GJ5" t="s">
        <v>34</v>
      </c>
      <c r="GK5" t="s">
        <v>35</v>
      </c>
      <c r="GL5" t="s">
        <v>36</v>
      </c>
      <c r="GM5" t="s">
        <v>37</v>
      </c>
      <c r="GN5" t="s">
        <v>38</v>
      </c>
      <c r="GO5" t="s">
        <v>39</v>
      </c>
      <c r="GP5" t="s">
        <v>40</v>
      </c>
      <c r="GQ5" t="s">
        <v>41</v>
      </c>
      <c r="GR5" t="s">
        <v>42</v>
      </c>
      <c r="GS5" t="s">
        <v>10</v>
      </c>
      <c r="GT5" t="s">
        <v>11</v>
      </c>
      <c r="GU5" t="s">
        <v>12</v>
      </c>
      <c r="GV5" t="s">
        <v>13</v>
      </c>
      <c r="GW5" t="s">
        <v>14</v>
      </c>
      <c r="GX5" t="s">
        <v>15</v>
      </c>
      <c r="GY5" t="s">
        <v>16</v>
      </c>
      <c r="GZ5" t="s">
        <v>17</v>
      </c>
      <c r="HA5" t="s">
        <v>18</v>
      </c>
      <c r="HB5" t="s">
        <v>19</v>
      </c>
      <c r="HC5" t="s">
        <v>20</v>
      </c>
      <c r="HD5" t="s">
        <v>21</v>
      </c>
      <c r="HE5" t="s">
        <v>22</v>
      </c>
      <c r="HF5" t="s">
        <v>23</v>
      </c>
      <c r="HG5" t="s">
        <v>24</v>
      </c>
      <c r="HH5" t="s">
        <v>25</v>
      </c>
      <c r="HI5" t="s">
        <v>26</v>
      </c>
      <c r="HJ5" t="s">
        <v>27</v>
      </c>
      <c r="HK5" t="s">
        <v>28</v>
      </c>
      <c r="HL5" t="s">
        <v>29</v>
      </c>
      <c r="HM5" t="s">
        <v>30</v>
      </c>
      <c r="HN5" t="s">
        <v>31</v>
      </c>
      <c r="HO5" t="s">
        <v>32</v>
      </c>
      <c r="HP5" t="s">
        <v>33</v>
      </c>
      <c r="HQ5" t="s">
        <v>34</v>
      </c>
      <c r="HR5" t="s">
        <v>35</v>
      </c>
      <c r="HS5" t="s">
        <v>36</v>
      </c>
      <c r="HT5" t="s">
        <v>37</v>
      </c>
      <c r="HU5" t="s">
        <v>38</v>
      </c>
      <c r="HV5" t="s">
        <v>39</v>
      </c>
      <c r="HW5" t="s">
        <v>40</v>
      </c>
      <c r="HX5" t="s">
        <v>41</v>
      </c>
      <c r="HY5" t="s">
        <v>42</v>
      </c>
      <c r="HZ5" t="s">
        <v>10</v>
      </c>
      <c r="IA5" t="s">
        <v>11</v>
      </c>
      <c r="IB5" t="s">
        <v>12</v>
      </c>
      <c r="IC5" t="s">
        <v>13</v>
      </c>
      <c r="ID5" t="s">
        <v>14</v>
      </c>
      <c r="IE5" t="s">
        <v>15</v>
      </c>
      <c r="IF5" t="s">
        <v>16</v>
      </c>
      <c r="IG5" t="s">
        <v>17</v>
      </c>
      <c r="IH5" t="s">
        <v>18</v>
      </c>
      <c r="II5" t="s">
        <v>19</v>
      </c>
      <c r="IJ5" t="s">
        <v>20</v>
      </c>
      <c r="IK5" t="s">
        <v>21</v>
      </c>
      <c r="IL5" t="s">
        <v>22</v>
      </c>
      <c r="IM5" t="s">
        <v>23</v>
      </c>
      <c r="IN5" t="s">
        <v>24</v>
      </c>
      <c r="IO5" t="s">
        <v>25</v>
      </c>
      <c r="IP5" t="s">
        <v>26</v>
      </c>
      <c r="IQ5" t="s">
        <v>27</v>
      </c>
      <c r="IR5" t="s">
        <v>28</v>
      </c>
      <c r="IS5" t="s">
        <v>29</v>
      </c>
      <c r="IT5" t="s">
        <v>30</v>
      </c>
      <c r="IU5" t="s">
        <v>31</v>
      </c>
      <c r="IV5" t="s">
        <v>32</v>
      </c>
      <c r="IW5" t="s">
        <v>33</v>
      </c>
      <c r="IX5" t="s">
        <v>34</v>
      </c>
      <c r="IY5" t="s">
        <v>35</v>
      </c>
      <c r="IZ5" t="s">
        <v>36</v>
      </c>
      <c r="JA5" t="s">
        <v>37</v>
      </c>
      <c r="JB5" t="s">
        <v>38</v>
      </c>
      <c r="JC5" t="s">
        <v>39</v>
      </c>
      <c r="JD5" t="s">
        <v>40</v>
      </c>
      <c r="JE5" t="s">
        <v>41</v>
      </c>
      <c r="JF5" t="s">
        <v>42</v>
      </c>
      <c r="JG5" t="s">
        <v>10</v>
      </c>
      <c r="JH5" t="s">
        <v>11</v>
      </c>
      <c r="JI5" t="s">
        <v>12</v>
      </c>
      <c r="JJ5" t="s">
        <v>13</v>
      </c>
      <c r="JK5" t="s">
        <v>14</v>
      </c>
      <c r="JL5" t="s">
        <v>15</v>
      </c>
      <c r="JM5" t="s">
        <v>16</v>
      </c>
      <c r="JN5" t="s">
        <v>17</v>
      </c>
      <c r="JO5" t="s">
        <v>18</v>
      </c>
      <c r="JP5" t="s">
        <v>19</v>
      </c>
      <c r="JQ5" t="s">
        <v>20</v>
      </c>
      <c r="JR5" t="s">
        <v>21</v>
      </c>
      <c r="JS5" t="s">
        <v>22</v>
      </c>
      <c r="JT5" t="s">
        <v>23</v>
      </c>
      <c r="JU5" t="s">
        <v>24</v>
      </c>
      <c r="JV5" t="s">
        <v>25</v>
      </c>
      <c r="JW5" t="s">
        <v>26</v>
      </c>
      <c r="JX5" t="s">
        <v>27</v>
      </c>
      <c r="JY5" t="s">
        <v>28</v>
      </c>
      <c r="JZ5" t="s">
        <v>29</v>
      </c>
      <c r="KA5" t="s">
        <v>30</v>
      </c>
      <c r="KB5" t="s">
        <v>31</v>
      </c>
      <c r="KC5" t="s">
        <v>32</v>
      </c>
      <c r="KD5" t="s">
        <v>33</v>
      </c>
      <c r="KE5" t="s">
        <v>34</v>
      </c>
      <c r="KF5" t="s">
        <v>35</v>
      </c>
      <c r="KG5" t="s">
        <v>36</v>
      </c>
      <c r="KH5" t="s">
        <v>37</v>
      </c>
      <c r="KI5" t="s">
        <v>38</v>
      </c>
      <c r="KJ5" t="s">
        <v>39</v>
      </c>
      <c r="KK5" t="s">
        <v>40</v>
      </c>
      <c r="KL5" t="s">
        <v>41</v>
      </c>
      <c r="KM5" t="s">
        <v>42</v>
      </c>
    </row>
    <row r="6" spans="1:299" x14ac:dyDescent="0.25">
      <c r="A6">
        <v>4</v>
      </c>
      <c r="B6" s="1">
        <v>40544</v>
      </c>
      <c r="C6" s="11">
        <v>768.44</v>
      </c>
      <c r="D6" s="11">
        <v>779.58</v>
      </c>
      <c r="E6" s="11">
        <v>785.26</v>
      </c>
      <c r="F6" s="11">
        <v>825.66</v>
      </c>
      <c r="G6" s="11">
        <v>805.59</v>
      </c>
      <c r="H6" s="11">
        <v>845.15</v>
      </c>
      <c r="I6" s="11">
        <v>756.84</v>
      </c>
      <c r="J6" s="11">
        <v>721.82</v>
      </c>
      <c r="K6" s="11">
        <v>797.23</v>
      </c>
      <c r="L6" s="11">
        <v>726.65</v>
      </c>
      <c r="M6" s="11">
        <v>752.94</v>
      </c>
      <c r="N6" s="11">
        <v>729.32</v>
      </c>
      <c r="O6" s="11">
        <v>719.22</v>
      </c>
      <c r="P6" s="11">
        <v>693.33</v>
      </c>
      <c r="Q6" s="11">
        <v>722.79</v>
      </c>
      <c r="R6" s="11">
        <v>717.31</v>
      </c>
      <c r="S6" s="11">
        <v>745.1</v>
      </c>
      <c r="T6" s="11">
        <v>689.21</v>
      </c>
      <c r="U6" s="11">
        <v>731.05</v>
      </c>
      <c r="V6" s="11">
        <v>809.06</v>
      </c>
      <c r="W6" s="11">
        <v>745.59</v>
      </c>
      <c r="X6" s="11">
        <v>684.41</v>
      </c>
      <c r="Y6" s="11">
        <v>846.96</v>
      </c>
      <c r="Z6" s="11">
        <v>842.02</v>
      </c>
      <c r="AA6" s="11">
        <v>752.44</v>
      </c>
      <c r="AB6" s="11">
        <v>763.72</v>
      </c>
      <c r="AC6" s="11">
        <v>756.13</v>
      </c>
      <c r="AD6" s="11">
        <v>729.97</v>
      </c>
      <c r="AE6" s="11">
        <v>755.14</v>
      </c>
      <c r="AF6" s="11">
        <v>748.39</v>
      </c>
      <c r="AG6" s="11">
        <v>759.25</v>
      </c>
      <c r="AH6" s="11">
        <v>725.32</v>
      </c>
      <c r="AI6" s="11">
        <v>795.97</v>
      </c>
      <c r="AJ6" s="11">
        <v>436.29</v>
      </c>
      <c r="AK6" s="11">
        <v>455.08</v>
      </c>
      <c r="AL6" s="11">
        <v>443.46</v>
      </c>
      <c r="AM6" s="11">
        <v>489.51</v>
      </c>
      <c r="AN6" s="11">
        <v>462.46</v>
      </c>
      <c r="AO6" s="11">
        <v>460.93</v>
      </c>
      <c r="AP6" s="11">
        <v>448.46</v>
      </c>
      <c r="AQ6" s="11">
        <v>440.54</v>
      </c>
      <c r="AR6" s="11">
        <v>459.42</v>
      </c>
      <c r="AS6" s="11">
        <v>435.72</v>
      </c>
      <c r="AT6" s="11">
        <v>475.49</v>
      </c>
      <c r="AU6" s="11">
        <v>429.15</v>
      </c>
      <c r="AV6" s="11">
        <v>436.6</v>
      </c>
      <c r="AW6" s="11">
        <v>417.93</v>
      </c>
      <c r="AX6" s="11">
        <v>450.04</v>
      </c>
      <c r="AY6" s="11">
        <v>430.13</v>
      </c>
      <c r="AZ6" s="11">
        <v>450.86</v>
      </c>
      <c r="BA6" s="11">
        <v>412.13</v>
      </c>
      <c r="BB6" s="11">
        <v>419.38</v>
      </c>
      <c r="BC6" s="11">
        <v>436.56</v>
      </c>
      <c r="BD6" s="11">
        <v>423.11</v>
      </c>
      <c r="BE6" s="11">
        <v>413.13</v>
      </c>
      <c r="BF6" s="11">
        <v>445.28</v>
      </c>
      <c r="BG6" s="11">
        <v>443.04</v>
      </c>
      <c r="BH6" s="11">
        <v>406.84</v>
      </c>
      <c r="BI6" s="11">
        <v>387.91</v>
      </c>
      <c r="BJ6" s="11">
        <v>406.31</v>
      </c>
      <c r="BK6" s="11">
        <v>439.14</v>
      </c>
      <c r="BL6" s="11">
        <v>459.01</v>
      </c>
      <c r="BM6" s="11">
        <v>459.68</v>
      </c>
      <c r="BN6" s="11">
        <v>454.03</v>
      </c>
      <c r="BO6" s="11">
        <v>445.7</v>
      </c>
      <c r="BP6" s="11">
        <v>483.82</v>
      </c>
      <c r="BQ6" s="11">
        <v>332.15</v>
      </c>
      <c r="BR6" s="11">
        <v>324.5</v>
      </c>
      <c r="BS6" s="11">
        <v>341.8</v>
      </c>
      <c r="BT6" s="11">
        <v>336.15</v>
      </c>
      <c r="BU6" s="11">
        <v>343.13</v>
      </c>
      <c r="BV6" s="11">
        <v>384.22</v>
      </c>
      <c r="BW6" s="11">
        <v>308.38</v>
      </c>
      <c r="BX6" s="11">
        <v>281.27999999999997</v>
      </c>
      <c r="BY6" s="11">
        <v>337.81</v>
      </c>
      <c r="BZ6" s="11">
        <v>290.93</v>
      </c>
      <c r="CA6" s="11">
        <v>277.45</v>
      </c>
      <c r="CB6" s="11">
        <v>300.17</v>
      </c>
      <c r="CC6" s="11">
        <v>282.62</v>
      </c>
      <c r="CD6" s="11">
        <v>275.39999999999998</v>
      </c>
      <c r="CE6" s="11">
        <v>272.75</v>
      </c>
      <c r="CF6" s="11">
        <v>287.18</v>
      </c>
      <c r="CG6" s="11">
        <v>294.24</v>
      </c>
      <c r="CH6" s="11">
        <v>277.08</v>
      </c>
      <c r="CI6" s="11">
        <v>311.67</v>
      </c>
      <c r="CJ6" s="11">
        <v>372.5</v>
      </c>
      <c r="CK6" s="11">
        <v>322.48</v>
      </c>
      <c r="CL6" s="11">
        <v>271.27999999999997</v>
      </c>
      <c r="CM6" s="11">
        <v>401.68</v>
      </c>
      <c r="CN6" s="11">
        <v>398.98</v>
      </c>
      <c r="CO6" s="11">
        <v>345.6</v>
      </c>
      <c r="CP6" s="11">
        <v>375.81</v>
      </c>
      <c r="CQ6" s="11">
        <v>349.82</v>
      </c>
      <c r="CR6" s="11">
        <v>290.83</v>
      </c>
      <c r="CS6" s="11">
        <v>296.13</v>
      </c>
      <c r="CT6" s="11">
        <v>288.70999999999998</v>
      </c>
      <c r="CU6" s="11">
        <v>305.22000000000003</v>
      </c>
      <c r="CV6" s="11">
        <v>279.62</v>
      </c>
      <c r="CW6" s="11">
        <v>312.14999999999998</v>
      </c>
      <c r="CX6" s="11">
        <v>384.59369475</v>
      </c>
      <c r="CY6" s="11">
        <v>388.33608977</v>
      </c>
      <c r="CZ6" s="11">
        <v>437.84614068000002</v>
      </c>
      <c r="DA6" s="11">
        <v>438.24605352999998</v>
      </c>
      <c r="DB6" s="11">
        <v>394.39178150999999</v>
      </c>
      <c r="DC6" s="11">
        <v>351.02135344999999</v>
      </c>
      <c r="DD6" s="11">
        <v>362.66850806000002</v>
      </c>
      <c r="DE6" s="11">
        <v>350.53188624000001</v>
      </c>
      <c r="DF6" s="11">
        <v>419.06252947000002</v>
      </c>
      <c r="DG6" s="11">
        <v>392.53224041999999</v>
      </c>
      <c r="DH6" s="11">
        <v>396.74775919000001</v>
      </c>
      <c r="DI6" s="11">
        <v>484.64690794000001</v>
      </c>
      <c r="DJ6" s="11">
        <v>415.38729289000003</v>
      </c>
      <c r="DK6" s="11">
        <v>349.34279849000001</v>
      </c>
      <c r="DL6" s="11">
        <v>399.69497424000002</v>
      </c>
      <c r="DM6" s="11">
        <v>383.49200676999999</v>
      </c>
      <c r="DN6" s="11">
        <v>372.29043435</v>
      </c>
      <c r="DO6" s="11">
        <v>366.20157343</v>
      </c>
      <c r="DP6" s="11">
        <v>386.81236805999998</v>
      </c>
      <c r="DQ6" s="11">
        <v>387.10927650999997</v>
      </c>
      <c r="DR6" s="11">
        <v>410.35869567999998</v>
      </c>
      <c r="DS6" s="11">
        <v>379.78321147999998</v>
      </c>
      <c r="DT6" s="11">
        <v>386.07823889999997</v>
      </c>
      <c r="DU6" s="11">
        <v>380.29397645</v>
      </c>
      <c r="DV6" s="11">
        <v>359.86638270999998</v>
      </c>
      <c r="DW6" s="11">
        <v>365.14848412999999</v>
      </c>
      <c r="DX6" s="11">
        <v>409.43943216999998</v>
      </c>
      <c r="DY6" s="11">
        <v>331.39823329000001</v>
      </c>
      <c r="DZ6" s="11">
        <v>385.53041739000003</v>
      </c>
      <c r="EA6" s="11">
        <v>351.74380103999999</v>
      </c>
      <c r="EB6" s="11">
        <v>433.12082330999999</v>
      </c>
      <c r="EC6" s="11">
        <v>383.01766973000002</v>
      </c>
      <c r="ED6" s="11">
        <v>351.60491895000001</v>
      </c>
      <c r="EE6" s="11" t="s">
        <v>43</v>
      </c>
      <c r="EF6" s="11" t="s">
        <v>43</v>
      </c>
      <c r="EG6" s="11" t="s">
        <v>43</v>
      </c>
      <c r="EH6" s="11" t="s">
        <v>43</v>
      </c>
      <c r="EI6" s="11" t="s">
        <v>43</v>
      </c>
      <c r="EJ6" s="11" t="s">
        <v>43</v>
      </c>
      <c r="EK6" s="11" t="s">
        <v>43</v>
      </c>
      <c r="EL6" s="11" t="s">
        <v>43</v>
      </c>
      <c r="EM6" s="11" t="s">
        <v>43</v>
      </c>
      <c r="EN6" s="11" t="s">
        <v>43</v>
      </c>
      <c r="EO6" s="11" t="s">
        <v>43</v>
      </c>
      <c r="EP6" s="11" t="s">
        <v>43</v>
      </c>
      <c r="EQ6" s="11" t="s">
        <v>43</v>
      </c>
      <c r="ER6" s="11" t="s">
        <v>43</v>
      </c>
      <c r="ES6" s="11" t="s">
        <v>43</v>
      </c>
      <c r="ET6" s="11" t="s">
        <v>43</v>
      </c>
      <c r="EU6" s="11" t="s">
        <v>43</v>
      </c>
      <c r="EV6" s="11" t="s">
        <v>43</v>
      </c>
      <c r="EW6" s="11" t="s">
        <v>43</v>
      </c>
      <c r="EX6" s="11" t="s">
        <v>43</v>
      </c>
      <c r="EY6" s="11" t="s">
        <v>43</v>
      </c>
      <c r="EZ6" s="11" t="s">
        <v>43</v>
      </c>
      <c r="FA6" s="11" t="s">
        <v>43</v>
      </c>
      <c r="FB6" s="11" t="s">
        <v>43</v>
      </c>
      <c r="FC6" s="11" t="s">
        <v>43</v>
      </c>
      <c r="FD6" s="11" t="s">
        <v>43</v>
      </c>
      <c r="FE6" s="11" t="s">
        <v>43</v>
      </c>
      <c r="FF6" s="11" t="s">
        <v>43</v>
      </c>
      <c r="FG6" s="11" t="s">
        <v>43</v>
      </c>
      <c r="FH6" s="11" t="s">
        <v>43</v>
      </c>
      <c r="FI6" s="11" t="s">
        <v>43</v>
      </c>
      <c r="FJ6" s="11" t="s">
        <v>43</v>
      </c>
      <c r="FK6" s="11" t="s">
        <v>43</v>
      </c>
      <c r="FL6" s="11" t="s">
        <v>43</v>
      </c>
      <c r="FM6" s="11" t="s">
        <v>43</v>
      </c>
      <c r="FN6" s="11" t="s">
        <v>43</v>
      </c>
      <c r="FO6" s="11" t="s">
        <v>43</v>
      </c>
      <c r="FP6" s="11" t="s">
        <v>43</v>
      </c>
      <c r="FQ6" s="11" t="s">
        <v>43</v>
      </c>
      <c r="FR6" s="11" t="s">
        <v>43</v>
      </c>
      <c r="FS6" s="11" t="s">
        <v>43</v>
      </c>
      <c r="FT6" s="11" t="s">
        <v>43</v>
      </c>
      <c r="FU6" s="11" t="s">
        <v>43</v>
      </c>
      <c r="FV6" s="11" t="s">
        <v>43</v>
      </c>
      <c r="FW6" s="11" t="s">
        <v>43</v>
      </c>
      <c r="FX6" s="11" t="s">
        <v>43</v>
      </c>
      <c r="FY6" s="11" t="s">
        <v>43</v>
      </c>
      <c r="FZ6" s="11" t="s">
        <v>43</v>
      </c>
      <c r="GA6" s="11" t="s">
        <v>43</v>
      </c>
      <c r="GB6" s="11" t="s">
        <v>43</v>
      </c>
      <c r="GC6" s="11" t="s">
        <v>43</v>
      </c>
      <c r="GD6" s="11" t="s">
        <v>43</v>
      </c>
      <c r="GE6" s="11" t="s">
        <v>43</v>
      </c>
      <c r="GF6" s="11" t="s">
        <v>43</v>
      </c>
      <c r="GG6" s="11" t="s">
        <v>43</v>
      </c>
      <c r="GH6" s="11" t="s">
        <v>43</v>
      </c>
      <c r="GI6" s="11" t="s">
        <v>43</v>
      </c>
      <c r="GJ6" s="11" t="s">
        <v>43</v>
      </c>
      <c r="GK6" s="11" t="s">
        <v>43</v>
      </c>
      <c r="GL6" s="11" t="s">
        <v>43</v>
      </c>
      <c r="GM6" s="11" t="s">
        <v>43</v>
      </c>
      <c r="GN6" s="11" t="s">
        <v>43</v>
      </c>
      <c r="GO6" s="11" t="s">
        <v>43</v>
      </c>
      <c r="GP6" s="11" t="s">
        <v>43</v>
      </c>
      <c r="GQ6" s="11" t="s">
        <v>43</v>
      </c>
      <c r="GR6" s="11" t="s">
        <v>43</v>
      </c>
      <c r="GS6" s="11">
        <v>0.27</v>
      </c>
      <c r="GT6" s="11">
        <v>0.37</v>
      </c>
      <c r="GU6" s="11">
        <v>0.14000000000000001</v>
      </c>
      <c r="GV6" s="11">
        <v>0.42</v>
      </c>
      <c r="GW6" s="11">
        <v>0.1</v>
      </c>
      <c r="GX6" s="11">
        <v>0.09</v>
      </c>
      <c r="GY6" s="11">
        <v>0.17</v>
      </c>
      <c r="GZ6" s="11">
        <v>0.09</v>
      </c>
      <c r="HA6" s="11">
        <v>3</v>
      </c>
      <c r="HB6" s="11">
        <v>0.46</v>
      </c>
      <c r="HC6" s="11">
        <v>0.34</v>
      </c>
      <c r="HD6" s="11">
        <v>4.1900000000000004</v>
      </c>
      <c r="HE6" s="11">
        <v>0.12</v>
      </c>
      <c r="HF6" s="11">
        <v>0.34</v>
      </c>
      <c r="HG6" s="11">
        <v>0.24</v>
      </c>
      <c r="HH6" s="11">
        <v>0.22</v>
      </c>
      <c r="HI6" s="11">
        <v>0.08</v>
      </c>
      <c r="HJ6" s="11">
        <v>0.1</v>
      </c>
      <c r="HK6" s="11">
        <v>0.16</v>
      </c>
      <c r="HL6" s="11">
        <v>0.16</v>
      </c>
      <c r="HM6" s="11">
        <v>0.13</v>
      </c>
      <c r="HN6" s="11">
        <v>0.16</v>
      </c>
      <c r="HO6" s="11">
        <v>0.2</v>
      </c>
      <c r="HP6" s="11">
        <v>0.17</v>
      </c>
      <c r="HQ6" s="11">
        <v>0.14000000000000001</v>
      </c>
      <c r="HR6" s="11">
        <v>0.13</v>
      </c>
      <c r="HS6" s="11">
        <v>0.2</v>
      </c>
      <c r="HT6" s="11">
        <v>0.09</v>
      </c>
      <c r="HU6" s="11">
        <v>0.21</v>
      </c>
      <c r="HV6" s="11">
        <v>0.13</v>
      </c>
      <c r="HW6" s="11">
        <v>0.04</v>
      </c>
      <c r="HX6" s="11">
        <v>0.47</v>
      </c>
      <c r="HY6" s="11">
        <v>0.16</v>
      </c>
      <c r="HZ6" s="11">
        <v>0.27</v>
      </c>
      <c r="IA6" s="11">
        <v>0.37</v>
      </c>
      <c r="IB6" s="11">
        <v>0.14000000000000001</v>
      </c>
      <c r="IC6" s="11">
        <v>0.42</v>
      </c>
      <c r="ID6" s="11">
        <v>0.1</v>
      </c>
      <c r="IE6" s="11">
        <v>0.09</v>
      </c>
      <c r="IF6" s="11">
        <v>0.17</v>
      </c>
      <c r="IG6" s="11">
        <v>0.09</v>
      </c>
      <c r="IH6" s="11">
        <v>3</v>
      </c>
      <c r="II6" s="11">
        <v>0.46</v>
      </c>
      <c r="IJ6" s="11">
        <v>0.34</v>
      </c>
      <c r="IK6" s="11">
        <v>4.1900000000000004</v>
      </c>
      <c r="IL6" s="11">
        <v>0.12</v>
      </c>
      <c r="IM6" s="11">
        <v>0.34</v>
      </c>
      <c r="IN6" s="11">
        <v>0.24</v>
      </c>
      <c r="IO6" s="11">
        <v>0.22</v>
      </c>
      <c r="IP6" s="11">
        <v>0.08</v>
      </c>
      <c r="IQ6" s="11">
        <v>0.1</v>
      </c>
      <c r="IR6" s="11">
        <v>0.16</v>
      </c>
      <c r="IS6" s="11">
        <v>0.16</v>
      </c>
      <c r="IT6" s="11">
        <v>0.13</v>
      </c>
      <c r="IU6" s="11">
        <v>0.16</v>
      </c>
      <c r="IV6" s="11">
        <v>0.2</v>
      </c>
      <c r="IW6" s="11">
        <v>0.17</v>
      </c>
      <c r="IX6" s="11">
        <v>0.14000000000000001</v>
      </c>
      <c r="IY6" s="11">
        <v>0.13</v>
      </c>
      <c r="IZ6" s="11">
        <v>0.2</v>
      </c>
      <c r="JA6" s="11">
        <v>0.09</v>
      </c>
      <c r="JB6" s="11">
        <v>0.21</v>
      </c>
      <c r="JC6" s="11">
        <v>0.13</v>
      </c>
      <c r="JD6" s="11">
        <v>0.04</v>
      </c>
      <c r="JE6" s="11">
        <v>0.47</v>
      </c>
      <c r="JF6" s="11">
        <v>0.16</v>
      </c>
      <c r="JG6" s="11">
        <v>7.2</v>
      </c>
      <c r="JH6" s="11">
        <v>8.5399999999999991</v>
      </c>
      <c r="JI6" s="11">
        <v>17.68</v>
      </c>
      <c r="JJ6" s="11">
        <v>8.57</v>
      </c>
      <c r="JK6" s="11">
        <v>5.89</v>
      </c>
      <c r="JL6" s="11">
        <v>3.72</v>
      </c>
      <c r="JM6" s="11">
        <v>8.14</v>
      </c>
      <c r="JN6" s="11">
        <v>2.89</v>
      </c>
      <c r="JO6" s="11">
        <v>7.93</v>
      </c>
      <c r="JP6" s="11">
        <v>7.17</v>
      </c>
      <c r="JQ6" s="11">
        <v>7.54</v>
      </c>
      <c r="JR6" s="11">
        <v>9</v>
      </c>
      <c r="JS6" s="11">
        <v>8.23</v>
      </c>
      <c r="JT6" s="11">
        <v>7.89</v>
      </c>
      <c r="JU6" s="11">
        <v>7.84</v>
      </c>
      <c r="JV6" s="11">
        <v>6.46</v>
      </c>
      <c r="JW6" s="11">
        <v>6.69</v>
      </c>
      <c r="JX6" s="11">
        <v>6.46</v>
      </c>
      <c r="JY6" s="11">
        <v>6.2</v>
      </c>
      <c r="JZ6" s="11">
        <v>6.88</v>
      </c>
      <c r="KA6" s="11">
        <v>8.25</v>
      </c>
      <c r="KB6" s="11">
        <v>6.67</v>
      </c>
      <c r="KC6" s="11">
        <v>6.6</v>
      </c>
      <c r="KD6" s="11">
        <v>6.5</v>
      </c>
      <c r="KE6" s="11">
        <v>6.3</v>
      </c>
      <c r="KF6" s="11">
        <v>6.54</v>
      </c>
      <c r="KG6" s="11">
        <v>7.37</v>
      </c>
      <c r="KH6" s="11">
        <v>5.37</v>
      </c>
      <c r="KI6" s="11">
        <v>8.81</v>
      </c>
      <c r="KJ6" s="11">
        <v>7.97</v>
      </c>
      <c r="KK6" s="11">
        <v>9.61</v>
      </c>
      <c r="KL6" s="11">
        <v>9.2200000000000006</v>
      </c>
      <c r="KM6" s="11">
        <v>7.29</v>
      </c>
    </row>
    <row r="7" spans="1:299" x14ac:dyDescent="0.25">
      <c r="A7">
        <v>5</v>
      </c>
      <c r="B7" s="1">
        <v>40575</v>
      </c>
      <c r="C7" s="11">
        <v>771.45</v>
      </c>
      <c r="D7" s="11">
        <v>782.23</v>
      </c>
      <c r="E7" s="11">
        <v>786.07</v>
      </c>
      <c r="F7" s="11">
        <v>829.63</v>
      </c>
      <c r="G7" s="11">
        <v>809.33</v>
      </c>
      <c r="H7" s="11">
        <v>846.6</v>
      </c>
      <c r="I7" s="11">
        <v>759.42</v>
      </c>
      <c r="J7" s="11">
        <v>723.61</v>
      </c>
      <c r="K7" s="11">
        <v>798.89</v>
      </c>
      <c r="L7" s="11">
        <v>733.15</v>
      </c>
      <c r="M7" s="11">
        <v>788.99</v>
      </c>
      <c r="N7" s="11">
        <v>731.66</v>
      </c>
      <c r="O7" s="11">
        <v>720.25</v>
      </c>
      <c r="P7" s="11">
        <v>694.64</v>
      </c>
      <c r="Q7" s="11">
        <v>724.8</v>
      </c>
      <c r="R7" s="11">
        <v>719.76</v>
      </c>
      <c r="S7" s="11">
        <v>746.62</v>
      </c>
      <c r="T7" s="11">
        <v>689.47</v>
      </c>
      <c r="U7" s="11">
        <v>733.03</v>
      </c>
      <c r="V7" s="11">
        <v>810.01</v>
      </c>
      <c r="W7" s="11">
        <v>745.93</v>
      </c>
      <c r="X7" s="11">
        <v>684.96</v>
      </c>
      <c r="Y7" s="11">
        <v>849.58</v>
      </c>
      <c r="Z7" s="11">
        <v>842.7</v>
      </c>
      <c r="AA7" s="11">
        <v>754.17</v>
      </c>
      <c r="AB7" s="11">
        <v>764.7</v>
      </c>
      <c r="AC7" s="11">
        <v>757.51</v>
      </c>
      <c r="AD7" s="11">
        <v>733.28</v>
      </c>
      <c r="AE7" s="11">
        <v>756.83</v>
      </c>
      <c r="AF7" s="11">
        <v>752.43</v>
      </c>
      <c r="AG7" s="11">
        <v>759.44</v>
      </c>
      <c r="AH7" s="11">
        <v>727.79</v>
      </c>
      <c r="AI7" s="11">
        <v>796.95</v>
      </c>
      <c r="AJ7" s="11">
        <v>438.01</v>
      </c>
      <c r="AK7" s="11">
        <v>457.13</v>
      </c>
      <c r="AL7" s="11">
        <v>444.27</v>
      </c>
      <c r="AM7" s="11">
        <v>493.48</v>
      </c>
      <c r="AN7" s="11">
        <v>463.72</v>
      </c>
      <c r="AO7" s="11">
        <v>462.38</v>
      </c>
      <c r="AP7" s="11">
        <v>451.04</v>
      </c>
      <c r="AQ7" s="11">
        <v>442.33</v>
      </c>
      <c r="AR7" s="11">
        <v>461.08</v>
      </c>
      <c r="AS7" s="11">
        <v>438.26</v>
      </c>
      <c r="AT7" s="11">
        <v>482.84</v>
      </c>
      <c r="AU7" s="11">
        <v>431.12</v>
      </c>
      <c r="AV7" s="11">
        <v>437.63</v>
      </c>
      <c r="AW7" s="11">
        <v>419.3</v>
      </c>
      <c r="AX7" s="11">
        <v>452.05</v>
      </c>
      <c r="AY7" s="11">
        <v>432.6</v>
      </c>
      <c r="AZ7" s="11">
        <v>452.38</v>
      </c>
      <c r="BA7" s="11">
        <v>417.49</v>
      </c>
      <c r="BB7" s="11">
        <v>420.86</v>
      </c>
      <c r="BC7" s="11">
        <v>437.51</v>
      </c>
      <c r="BD7" s="11">
        <v>423.45</v>
      </c>
      <c r="BE7" s="11">
        <v>413.68</v>
      </c>
      <c r="BF7" s="11">
        <v>447.9</v>
      </c>
      <c r="BG7" s="11">
        <v>443.72</v>
      </c>
      <c r="BH7" s="11">
        <v>408.53</v>
      </c>
      <c r="BI7" s="11">
        <v>388.89</v>
      </c>
      <c r="BJ7" s="11">
        <v>407.82</v>
      </c>
      <c r="BK7" s="11">
        <v>442.18</v>
      </c>
      <c r="BL7" s="11">
        <v>460.61</v>
      </c>
      <c r="BM7" s="11">
        <v>463.2</v>
      </c>
      <c r="BN7" s="11">
        <v>454.22</v>
      </c>
      <c r="BO7" s="11">
        <v>448.17</v>
      </c>
      <c r="BP7" s="11">
        <v>484.8</v>
      </c>
      <c r="BQ7" s="11">
        <v>333.44</v>
      </c>
      <c r="BR7" s="11">
        <v>325.10000000000002</v>
      </c>
      <c r="BS7" s="11">
        <v>341.8</v>
      </c>
      <c r="BT7" s="11">
        <v>336.15</v>
      </c>
      <c r="BU7" s="11">
        <v>345.61</v>
      </c>
      <c r="BV7" s="11">
        <v>384.22</v>
      </c>
      <c r="BW7" s="11">
        <v>308.38</v>
      </c>
      <c r="BX7" s="11">
        <v>281.27999999999997</v>
      </c>
      <c r="BY7" s="11">
        <v>337.81</v>
      </c>
      <c r="BZ7" s="11">
        <v>294.89</v>
      </c>
      <c r="CA7" s="11">
        <v>306.14999999999998</v>
      </c>
      <c r="CB7" s="11">
        <v>300.54000000000002</v>
      </c>
      <c r="CC7" s="11">
        <v>282.62</v>
      </c>
      <c r="CD7" s="11">
        <v>275.33999999999997</v>
      </c>
      <c r="CE7" s="11">
        <v>272.75</v>
      </c>
      <c r="CF7" s="11">
        <v>287.16000000000003</v>
      </c>
      <c r="CG7" s="11">
        <v>294.24</v>
      </c>
      <c r="CH7" s="11">
        <v>271.98</v>
      </c>
      <c r="CI7" s="11">
        <v>312.17</v>
      </c>
      <c r="CJ7" s="11">
        <v>372.5</v>
      </c>
      <c r="CK7" s="11">
        <v>322.48</v>
      </c>
      <c r="CL7" s="11">
        <v>271.27999999999997</v>
      </c>
      <c r="CM7" s="11">
        <v>401.68</v>
      </c>
      <c r="CN7" s="11">
        <v>398.98</v>
      </c>
      <c r="CO7" s="11">
        <v>345.64</v>
      </c>
      <c r="CP7" s="11">
        <v>375.81</v>
      </c>
      <c r="CQ7" s="11">
        <v>349.69</v>
      </c>
      <c r="CR7" s="11">
        <v>291.10000000000002</v>
      </c>
      <c r="CS7" s="11">
        <v>296.22000000000003</v>
      </c>
      <c r="CT7" s="11">
        <v>289.23</v>
      </c>
      <c r="CU7" s="11">
        <v>305.22000000000003</v>
      </c>
      <c r="CV7" s="11">
        <v>279.62</v>
      </c>
      <c r="CW7" s="11">
        <v>312.14999999999998</v>
      </c>
      <c r="CX7" s="11">
        <v>386.09361016000003</v>
      </c>
      <c r="CY7" s="11">
        <v>389.65643247999998</v>
      </c>
      <c r="CZ7" s="11">
        <v>438.28398683</v>
      </c>
      <c r="DA7" s="11">
        <v>440.34963457999999</v>
      </c>
      <c r="DB7" s="11">
        <v>396.20598369999999</v>
      </c>
      <c r="DC7" s="11">
        <v>351.61808975000002</v>
      </c>
      <c r="DD7" s="11">
        <v>363.90158099000001</v>
      </c>
      <c r="DE7" s="11">
        <v>351.40821596000001</v>
      </c>
      <c r="DF7" s="11">
        <v>419.94256078000001</v>
      </c>
      <c r="DG7" s="11">
        <v>396.02577736000001</v>
      </c>
      <c r="DH7" s="11">
        <v>415.75197686000001</v>
      </c>
      <c r="DI7" s="11">
        <v>486.19777804</v>
      </c>
      <c r="DJ7" s="11">
        <v>415.96883509999998</v>
      </c>
      <c r="DK7" s="11">
        <v>350.00654980000002</v>
      </c>
      <c r="DL7" s="11">
        <v>400.81412016000002</v>
      </c>
      <c r="DM7" s="11">
        <v>384.79587959000003</v>
      </c>
      <c r="DN7" s="11">
        <v>373.03501520999998</v>
      </c>
      <c r="DO7" s="11">
        <v>366.34805405999998</v>
      </c>
      <c r="DP7" s="11">
        <v>387.85676145000002</v>
      </c>
      <c r="DQ7" s="11">
        <v>387.57380763999998</v>
      </c>
      <c r="DR7" s="11">
        <v>410.56387503000002</v>
      </c>
      <c r="DS7" s="11">
        <v>380.08703804999999</v>
      </c>
      <c r="DT7" s="11">
        <v>387.27508144000001</v>
      </c>
      <c r="DU7" s="11">
        <v>380.59821162999998</v>
      </c>
      <c r="DV7" s="11">
        <v>360.69407539000002</v>
      </c>
      <c r="DW7" s="11">
        <v>365.62317716000001</v>
      </c>
      <c r="DX7" s="11">
        <v>410.17642315000001</v>
      </c>
      <c r="DY7" s="11">
        <v>332.88952533999998</v>
      </c>
      <c r="DZ7" s="11">
        <v>386.37858431000001</v>
      </c>
      <c r="EA7" s="11">
        <v>353.64321756999999</v>
      </c>
      <c r="EB7" s="11">
        <v>433.25075956000001</v>
      </c>
      <c r="EC7" s="11">
        <v>384.31992981000002</v>
      </c>
      <c r="ED7" s="11">
        <v>352.02684485999998</v>
      </c>
      <c r="EE7" s="11" t="s">
        <v>43</v>
      </c>
      <c r="EF7" s="11" t="s">
        <v>43</v>
      </c>
      <c r="EG7" s="11" t="s">
        <v>43</v>
      </c>
      <c r="EH7" s="11" t="s">
        <v>43</v>
      </c>
      <c r="EI7" s="11" t="s">
        <v>43</v>
      </c>
      <c r="EJ7" s="11" t="s">
        <v>43</v>
      </c>
      <c r="EK7" s="11" t="s">
        <v>43</v>
      </c>
      <c r="EL7" s="11" t="s">
        <v>43</v>
      </c>
      <c r="EM7" s="11" t="s">
        <v>43</v>
      </c>
      <c r="EN7" s="11" t="s">
        <v>43</v>
      </c>
      <c r="EO7" s="11" t="s">
        <v>43</v>
      </c>
      <c r="EP7" s="11" t="s">
        <v>43</v>
      </c>
      <c r="EQ7" s="11" t="s">
        <v>43</v>
      </c>
      <c r="ER7" s="11" t="s">
        <v>43</v>
      </c>
      <c r="ES7" s="11" t="s">
        <v>43</v>
      </c>
      <c r="ET7" s="11" t="s">
        <v>43</v>
      </c>
      <c r="EU7" s="11" t="s">
        <v>43</v>
      </c>
      <c r="EV7" s="11" t="s">
        <v>43</v>
      </c>
      <c r="EW7" s="11" t="s">
        <v>43</v>
      </c>
      <c r="EX7" s="11" t="s">
        <v>43</v>
      </c>
      <c r="EY7" s="11" t="s">
        <v>43</v>
      </c>
      <c r="EZ7" s="11" t="s">
        <v>43</v>
      </c>
      <c r="FA7" s="11" t="s">
        <v>43</v>
      </c>
      <c r="FB7" s="11" t="s">
        <v>43</v>
      </c>
      <c r="FC7" s="11" t="s">
        <v>43</v>
      </c>
      <c r="FD7" s="11" t="s">
        <v>43</v>
      </c>
      <c r="FE7" s="11" t="s">
        <v>43</v>
      </c>
      <c r="FF7" s="11" t="s">
        <v>43</v>
      </c>
      <c r="FG7" s="11" t="s">
        <v>43</v>
      </c>
      <c r="FH7" s="11" t="s">
        <v>43</v>
      </c>
      <c r="FI7" s="11" t="s">
        <v>43</v>
      </c>
      <c r="FJ7" s="11" t="s">
        <v>43</v>
      </c>
      <c r="FK7" s="11" t="s">
        <v>43</v>
      </c>
      <c r="FL7" s="11" t="s">
        <v>43</v>
      </c>
      <c r="FM7" s="11" t="s">
        <v>43</v>
      </c>
      <c r="FN7" s="11" t="s">
        <v>43</v>
      </c>
      <c r="FO7" s="11" t="s">
        <v>43</v>
      </c>
      <c r="FP7" s="11" t="s">
        <v>43</v>
      </c>
      <c r="FQ7" s="11" t="s">
        <v>43</v>
      </c>
      <c r="FR7" s="11" t="s">
        <v>43</v>
      </c>
      <c r="FS7" s="11" t="s">
        <v>43</v>
      </c>
      <c r="FT7" s="11" t="s">
        <v>43</v>
      </c>
      <c r="FU7" s="11" t="s">
        <v>43</v>
      </c>
      <c r="FV7" s="11" t="s">
        <v>43</v>
      </c>
      <c r="FW7" s="11" t="s">
        <v>43</v>
      </c>
      <c r="FX7" s="11" t="s">
        <v>43</v>
      </c>
      <c r="FY7" s="11" t="s">
        <v>43</v>
      </c>
      <c r="FZ7" s="11" t="s">
        <v>43</v>
      </c>
      <c r="GA7" s="11" t="s">
        <v>43</v>
      </c>
      <c r="GB7" s="11" t="s">
        <v>43</v>
      </c>
      <c r="GC7" s="11" t="s">
        <v>43</v>
      </c>
      <c r="GD7" s="11" t="s">
        <v>43</v>
      </c>
      <c r="GE7" s="11" t="s">
        <v>43</v>
      </c>
      <c r="GF7" s="11" t="s">
        <v>43</v>
      </c>
      <c r="GG7" s="11" t="s">
        <v>43</v>
      </c>
      <c r="GH7" s="11" t="s">
        <v>43</v>
      </c>
      <c r="GI7" s="11" t="s">
        <v>43</v>
      </c>
      <c r="GJ7" s="11" t="s">
        <v>43</v>
      </c>
      <c r="GK7" s="11" t="s">
        <v>43</v>
      </c>
      <c r="GL7" s="11" t="s">
        <v>43</v>
      </c>
      <c r="GM7" s="11" t="s">
        <v>43</v>
      </c>
      <c r="GN7" s="11" t="s">
        <v>43</v>
      </c>
      <c r="GO7" s="11" t="s">
        <v>43</v>
      </c>
      <c r="GP7" s="11" t="s">
        <v>43</v>
      </c>
      <c r="GQ7" s="11" t="s">
        <v>43</v>
      </c>
      <c r="GR7" s="11" t="s">
        <v>43</v>
      </c>
      <c r="GS7" s="12">
        <v>0.39</v>
      </c>
      <c r="GT7" s="12">
        <v>0.34</v>
      </c>
      <c r="GU7" s="12">
        <v>0.1</v>
      </c>
      <c r="GV7" s="12">
        <v>0.48</v>
      </c>
      <c r="GW7" s="12">
        <v>0.46</v>
      </c>
      <c r="GX7" s="12">
        <v>0.17</v>
      </c>
      <c r="GY7" s="12">
        <v>0.34</v>
      </c>
      <c r="GZ7" s="12">
        <v>0.25</v>
      </c>
      <c r="HA7" s="12">
        <v>0.21</v>
      </c>
      <c r="HB7" s="12">
        <v>0.89</v>
      </c>
      <c r="HC7" s="12">
        <v>4.79</v>
      </c>
      <c r="HD7" s="12">
        <v>0.32</v>
      </c>
      <c r="HE7" s="12">
        <v>0.14000000000000001</v>
      </c>
      <c r="HF7" s="12">
        <v>0.19</v>
      </c>
      <c r="HG7" s="12">
        <v>0.28000000000000003</v>
      </c>
      <c r="HH7" s="12">
        <v>0.34</v>
      </c>
      <c r="HI7" s="12">
        <v>0.2</v>
      </c>
      <c r="HJ7" s="12">
        <v>0.04</v>
      </c>
      <c r="HK7" s="12">
        <v>0.27</v>
      </c>
      <c r="HL7" s="12">
        <v>0.12</v>
      </c>
      <c r="HM7" s="12">
        <v>0.05</v>
      </c>
      <c r="HN7" s="12">
        <v>0.08</v>
      </c>
      <c r="HO7" s="12">
        <v>0.31</v>
      </c>
      <c r="HP7" s="12">
        <v>0.08</v>
      </c>
      <c r="HQ7" s="12">
        <v>0.23</v>
      </c>
      <c r="HR7" s="12">
        <v>0.13</v>
      </c>
      <c r="HS7" s="12">
        <v>0.18</v>
      </c>
      <c r="HT7" s="12">
        <v>0.45</v>
      </c>
      <c r="HU7" s="12">
        <v>0.22</v>
      </c>
      <c r="HV7" s="12">
        <v>0.54</v>
      </c>
      <c r="HW7" s="12">
        <v>0.03</v>
      </c>
      <c r="HX7" s="12">
        <v>0.34</v>
      </c>
      <c r="HY7" s="12">
        <v>0.12</v>
      </c>
      <c r="HZ7" s="12">
        <v>0.66</v>
      </c>
      <c r="IA7" s="12">
        <v>0.71</v>
      </c>
      <c r="IB7" s="12">
        <v>0.24</v>
      </c>
      <c r="IC7" s="12">
        <v>0.9</v>
      </c>
      <c r="ID7" s="12">
        <v>0.56000000000000005</v>
      </c>
      <c r="IE7" s="12">
        <v>0.26</v>
      </c>
      <c r="IF7" s="12">
        <v>0.51</v>
      </c>
      <c r="IG7" s="12">
        <v>0.34</v>
      </c>
      <c r="IH7" s="12">
        <v>3.21</v>
      </c>
      <c r="II7" s="12">
        <v>1.36</v>
      </c>
      <c r="IJ7" s="12">
        <v>5.15</v>
      </c>
      <c r="IK7" s="12">
        <v>4.5199999999999996</v>
      </c>
      <c r="IL7" s="12">
        <v>0.26</v>
      </c>
      <c r="IM7" s="12">
        <v>0.53</v>
      </c>
      <c r="IN7" s="12">
        <v>0.52</v>
      </c>
      <c r="IO7" s="12">
        <v>0.56999999999999995</v>
      </c>
      <c r="IP7" s="12">
        <v>0.28000000000000003</v>
      </c>
      <c r="IQ7" s="12">
        <v>0.14000000000000001</v>
      </c>
      <c r="IR7" s="12">
        <v>0.43</v>
      </c>
      <c r="IS7" s="12">
        <v>0.28000000000000003</v>
      </c>
      <c r="IT7" s="12">
        <v>0.18</v>
      </c>
      <c r="IU7" s="12">
        <v>0.24</v>
      </c>
      <c r="IV7" s="12">
        <v>0.51</v>
      </c>
      <c r="IW7" s="12">
        <v>0.25</v>
      </c>
      <c r="IX7" s="12">
        <v>0.37</v>
      </c>
      <c r="IY7" s="12">
        <v>0.26</v>
      </c>
      <c r="IZ7" s="12">
        <v>0.38</v>
      </c>
      <c r="JA7" s="12">
        <v>0.54</v>
      </c>
      <c r="JB7" s="12">
        <v>0.44</v>
      </c>
      <c r="JC7" s="12">
        <v>0.67</v>
      </c>
      <c r="JD7" s="12">
        <v>7.0000000000000007E-2</v>
      </c>
      <c r="JE7" s="12">
        <v>0.81</v>
      </c>
      <c r="JF7" s="12">
        <v>0.28000000000000003</v>
      </c>
      <c r="JG7" s="11">
        <v>7.15</v>
      </c>
      <c r="JH7" s="11">
        <v>6.75</v>
      </c>
      <c r="JI7" s="11">
        <v>6.47</v>
      </c>
      <c r="JJ7" s="11">
        <v>8.94</v>
      </c>
      <c r="JK7" s="11">
        <v>6.29</v>
      </c>
      <c r="JL7" s="11">
        <v>3.83</v>
      </c>
      <c r="JM7" s="11">
        <v>7.53</v>
      </c>
      <c r="JN7" s="11">
        <v>2.88</v>
      </c>
      <c r="JO7" s="11">
        <v>7.88</v>
      </c>
      <c r="JP7" s="11">
        <v>7.44</v>
      </c>
      <c r="JQ7" s="11">
        <v>9.15</v>
      </c>
      <c r="JR7" s="11">
        <v>8.59</v>
      </c>
      <c r="JS7" s="11">
        <v>7.64</v>
      </c>
      <c r="JT7" s="11">
        <v>7.79</v>
      </c>
      <c r="JU7" s="11">
        <v>7.73</v>
      </c>
      <c r="JV7" s="11">
        <v>6.58</v>
      </c>
      <c r="JW7" s="11">
        <v>6.67</v>
      </c>
      <c r="JX7" s="11">
        <v>6.2</v>
      </c>
      <c r="JY7" s="11">
        <v>6.19</v>
      </c>
      <c r="JZ7" s="11">
        <v>6.84</v>
      </c>
      <c r="KA7" s="11">
        <v>8.06</v>
      </c>
      <c r="KB7" s="11">
        <v>6.41</v>
      </c>
      <c r="KC7" s="11">
        <v>6.7</v>
      </c>
      <c r="KD7" s="11">
        <v>6.47</v>
      </c>
      <c r="KE7" s="11">
        <v>6.43</v>
      </c>
      <c r="KF7" s="11">
        <v>6.56</v>
      </c>
      <c r="KG7" s="11">
        <v>7.49</v>
      </c>
      <c r="KH7" s="11">
        <v>5.73</v>
      </c>
      <c r="KI7" s="11">
        <v>8.84</v>
      </c>
      <c r="KJ7" s="11">
        <v>8.3699999999999992</v>
      </c>
      <c r="KK7" s="11">
        <v>9.5299999999999994</v>
      </c>
      <c r="KL7" s="11">
        <v>9.26</v>
      </c>
      <c r="KM7" s="11">
        <v>7.32</v>
      </c>
    </row>
    <row r="8" spans="1:299" x14ac:dyDescent="0.25">
      <c r="A8">
        <v>6</v>
      </c>
      <c r="B8" s="1">
        <v>40603</v>
      </c>
      <c r="C8" s="11">
        <v>775.43</v>
      </c>
      <c r="D8" s="11">
        <v>783.2</v>
      </c>
      <c r="E8" s="11">
        <v>787.65</v>
      </c>
      <c r="F8" s="11">
        <v>834.75</v>
      </c>
      <c r="G8" s="11">
        <v>809.52</v>
      </c>
      <c r="H8" s="11">
        <v>846.7</v>
      </c>
      <c r="I8" s="11">
        <v>760.02</v>
      </c>
      <c r="J8" s="11">
        <v>725.73</v>
      </c>
      <c r="K8" s="11">
        <v>799.55</v>
      </c>
      <c r="L8" s="11">
        <v>734.1</v>
      </c>
      <c r="M8" s="11">
        <v>789.02</v>
      </c>
      <c r="N8" s="11">
        <v>733.49</v>
      </c>
      <c r="O8" s="11">
        <v>719.89</v>
      </c>
      <c r="P8" s="11">
        <v>695.75</v>
      </c>
      <c r="Q8" s="11">
        <v>725.32</v>
      </c>
      <c r="R8" s="11">
        <v>721.58</v>
      </c>
      <c r="S8" s="11">
        <v>748.85</v>
      </c>
      <c r="T8" s="11">
        <v>692.95</v>
      </c>
      <c r="U8" s="11">
        <v>734.09</v>
      </c>
      <c r="V8" s="11">
        <v>818.49</v>
      </c>
      <c r="W8" s="11">
        <v>746.52</v>
      </c>
      <c r="X8" s="11">
        <v>685.18</v>
      </c>
      <c r="Y8" s="11">
        <v>891.42</v>
      </c>
      <c r="Z8" s="11">
        <v>843.34</v>
      </c>
      <c r="AA8" s="11">
        <v>756.46</v>
      </c>
      <c r="AB8" s="11">
        <v>767.58</v>
      </c>
      <c r="AC8" s="11">
        <v>758.8</v>
      </c>
      <c r="AD8" s="11">
        <v>735.56</v>
      </c>
      <c r="AE8" s="11">
        <v>757.88</v>
      </c>
      <c r="AF8" s="11">
        <v>753.98</v>
      </c>
      <c r="AG8" s="11">
        <v>760.38</v>
      </c>
      <c r="AH8" s="11">
        <v>728.69</v>
      </c>
      <c r="AI8" s="11">
        <v>798.01</v>
      </c>
      <c r="AJ8" s="11">
        <v>438.71</v>
      </c>
      <c r="AK8" s="11">
        <v>457.96</v>
      </c>
      <c r="AL8" s="11">
        <v>445.85</v>
      </c>
      <c r="AM8" s="11">
        <v>498.6</v>
      </c>
      <c r="AN8" s="11">
        <v>463.91</v>
      </c>
      <c r="AO8" s="11">
        <v>462.48</v>
      </c>
      <c r="AP8" s="11">
        <v>451.64</v>
      </c>
      <c r="AQ8" s="11">
        <v>440.86</v>
      </c>
      <c r="AR8" s="11">
        <v>463.13</v>
      </c>
      <c r="AS8" s="11">
        <v>438.93</v>
      </c>
      <c r="AT8" s="11">
        <v>480.81</v>
      </c>
      <c r="AU8" s="11">
        <v>432.95</v>
      </c>
      <c r="AV8" s="11">
        <v>437.27</v>
      </c>
      <c r="AW8" s="11">
        <v>420.41</v>
      </c>
      <c r="AX8" s="11">
        <v>452.57</v>
      </c>
      <c r="AY8" s="11">
        <v>434.42</v>
      </c>
      <c r="AZ8" s="11">
        <v>454.62</v>
      </c>
      <c r="BA8" s="11">
        <v>420.97</v>
      </c>
      <c r="BB8" s="11">
        <v>421.92</v>
      </c>
      <c r="BC8" s="11">
        <v>438.08</v>
      </c>
      <c r="BD8" s="11">
        <v>424.04</v>
      </c>
      <c r="BE8" s="11">
        <v>413.9</v>
      </c>
      <c r="BF8" s="11">
        <v>448.3</v>
      </c>
      <c r="BG8" s="11">
        <v>444.36</v>
      </c>
      <c r="BH8" s="11">
        <v>409.39</v>
      </c>
      <c r="BI8" s="11">
        <v>391.76</v>
      </c>
      <c r="BJ8" s="11">
        <v>403.86</v>
      </c>
      <c r="BK8" s="11">
        <v>444.35</v>
      </c>
      <c r="BL8" s="11">
        <v>461.66</v>
      </c>
      <c r="BM8" s="11">
        <v>464.75</v>
      </c>
      <c r="BN8" s="11">
        <v>455.16</v>
      </c>
      <c r="BO8" s="11">
        <v>449.07</v>
      </c>
      <c r="BP8" s="11">
        <v>485.86</v>
      </c>
      <c r="BQ8" s="11">
        <v>336.72</v>
      </c>
      <c r="BR8" s="11">
        <v>325.24</v>
      </c>
      <c r="BS8" s="11">
        <v>341.8</v>
      </c>
      <c r="BT8" s="11">
        <v>336.15</v>
      </c>
      <c r="BU8" s="11">
        <v>345.61</v>
      </c>
      <c r="BV8" s="11">
        <v>384.22</v>
      </c>
      <c r="BW8" s="11">
        <v>308.38</v>
      </c>
      <c r="BX8" s="11">
        <v>284.87</v>
      </c>
      <c r="BY8" s="11">
        <v>336.42</v>
      </c>
      <c r="BZ8" s="11">
        <v>295.17</v>
      </c>
      <c r="CA8" s="11">
        <v>308.20999999999998</v>
      </c>
      <c r="CB8" s="11">
        <v>300.54000000000002</v>
      </c>
      <c r="CC8" s="11">
        <v>282.62</v>
      </c>
      <c r="CD8" s="11">
        <v>275.33999999999997</v>
      </c>
      <c r="CE8" s="11">
        <v>272.75</v>
      </c>
      <c r="CF8" s="11">
        <v>287.16000000000003</v>
      </c>
      <c r="CG8" s="11">
        <v>294.23</v>
      </c>
      <c r="CH8" s="11">
        <v>271.98</v>
      </c>
      <c r="CI8" s="11">
        <v>312.17</v>
      </c>
      <c r="CJ8" s="11">
        <v>380.41</v>
      </c>
      <c r="CK8" s="11">
        <v>322.48</v>
      </c>
      <c r="CL8" s="11">
        <v>271.27999999999997</v>
      </c>
      <c r="CM8" s="11">
        <v>443.12</v>
      </c>
      <c r="CN8" s="11">
        <v>398.98</v>
      </c>
      <c r="CO8" s="11">
        <v>347.07</v>
      </c>
      <c r="CP8" s="11">
        <v>375.82</v>
      </c>
      <c r="CQ8" s="11">
        <v>354.94</v>
      </c>
      <c r="CR8" s="11">
        <v>291.20999999999998</v>
      </c>
      <c r="CS8" s="11">
        <v>296.22000000000003</v>
      </c>
      <c r="CT8" s="11">
        <v>289.23</v>
      </c>
      <c r="CU8" s="11">
        <v>305.22000000000003</v>
      </c>
      <c r="CV8" s="11">
        <v>279.62</v>
      </c>
      <c r="CW8" s="11">
        <v>312.14999999999998</v>
      </c>
      <c r="CX8" s="11">
        <v>388.10129692999999</v>
      </c>
      <c r="CY8" s="11">
        <v>390.12402020000002</v>
      </c>
      <c r="CZ8" s="11">
        <v>439.1605548</v>
      </c>
      <c r="DA8" s="11">
        <v>443.07980232</v>
      </c>
      <c r="DB8" s="11">
        <v>396.2852249</v>
      </c>
      <c r="DC8" s="11">
        <v>351.65325156</v>
      </c>
      <c r="DD8" s="11">
        <v>364.19270225000002</v>
      </c>
      <c r="DE8" s="11">
        <v>352.42729978</v>
      </c>
      <c r="DF8" s="11">
        <v>420.27851483000001</v>
      </c>
      <c r="DG8" s="11">
        <v>396.54061087000002</v>
      </c>
      <c r="DH8" s="11">
        <v>415.75197686000001</v>
      </c>
      <c r="DI8" s="11">
        <v>487.41327249</v>
      </c>
      <c r="DJ8" s="11">
        <v>415.76085067999998</v>
      </c>
      <c r="DK8" s="11">
        <v>350.56656027999998</v>
      </c>
      <c r="DL8" s="11">
        <v>401.09469005</v>
      </c>
      <c r="DM8" s="11">
        <v>385.75786928999997</v>
      </c>
      <c r="DN8" s="11">
        <v>374.15412026000001</v>
      </c>
      <c r="DO8" s="11">
        <v>368.17979432999999</v>
      </c>
      <c r="DP8" s="11">
        <v>388.39976092000001</v>
      </c>
      <c r="DQ8" s="11">
        <v>391.64333262000002</v>
      </c>
      <c r="DR8" s="11">
        <v>410.89232613000001</v>
      </c>
      <c r="DS8" s="11">
        <v>380.20106415999999</v>
      </c>
      <c r="DT8" s="11">
        <v>406.32901543999998</v>
      </c>
      <c r="DU8" s="11">
        <v>380.9026902</v>
      </c>
      <c r="DV8" s="11">
        <v>361.77615761999999</v>
      </c>
      <c r="DW8" s="11">
        <v>367.01254524000001</v>
      </c>
      <c r="DX8" s="11">
        <v>410.87372306999998</v>
      </c>
      <c r="DY8" s="11">
        <v>333.92148286999998</v>
      </c>
      <c r="DZ8" s="11">
        <v>386.91951433000003</v>
      </c>
      <c r="EA8" s="11">
        <v>354.38586832999999</v>
      </c>
      <c r="EB8" s="11">
        <v>433.77066047</v>
      </c>
      <c r="EC8" s="11">
        <v>384.78111373000002</v>
      </c>
      <c r="ED8" s="11">
        <v>352.48447974999999</v>
      </c>
      <c r="EE8" s="11" t="s">
        <v>43</v>
      </c>
      <c r="EF8" s="11" t="s">
        <v>43</v>
      </c>
      <c r="EG8" s="11" t="s">
        <v>43</v>
      </c>
      <c r="EH8" s="11" t="s">
        <v>43</v>
      </c>
      <c r="EI8" s="11" t="s">
        <v>43</v>
      </c>
      <c r="EJ8" s="11" t="s">
        <v>43</v>
      </c>
      <c r="EK8" s="11" t="s">
        <v>43</v>
      </c>
      <c r="EL8" s="11" t="s">
        <v>43</v>
      </c>
      <c r="EM8" s="11" t="s">
        <v>43</v>
      </c>
      <c r="EN8" s="11" t="s">
        <v>43</v>
      </c>
      <c r="EO8" s="11" t="s">
        <v>43</v>
      </c>
      <c r="EP8" s="11" t="s">
        <v>43</v>
      </c>
      <c r="EQ8" s="11" t="s">
        <v>43</v>
      </c>
      <c r="ER8" s="11" t="s">
        <v>43</v>
      </c>
      <c r="ES8" s="11" t="s">
        <v>43</v>
      </c>
      <c r="ET8" s="11" t="s">
        <v>43</v>
      </c>
      <c r="EU8" s="11" t="s">
        <v>43</v>
      </c>
      <c r="EV8" s="11" t="s">
        <v>43</v>
      </c>
      <c r="EW8" s="11" t="s">
        <v>43</v>
      </c>
      <c r="EX8" s="11" t="s">
        <v>43</v>
      </c>
      <c r="EY8" s="11" t="s">
        <v>43</v>
      </c>
      <c r="EZ8" s="11" t="s">
        <v>43</v>
      </c>
      <c r="FA8" s="11" t="s">
        <v>43</v>
      </c>
      <c r="FB8" s="11" t="s">
        <v>43</v>
      </c>
      <c r="FC8" s="11" t="s">
        <v>43</v>
      </c>
      <c r="FD8" s="11" t="s">
        <v>43</v>
      </c>
      <c r="FE8" s="11" t="s">
        <v>43</v>
      </c>
      <c r="FF8" s="11" t="s">
        <v>43</v>
      </c>
      <c r="FG8" s="11" t="s">
        <v>43</v>
      </c>
      <c r="FH8" s="11" t="s">
        <v>43</v>
      </c>
      <c r="FI8" s="11" t="s">
        <v>43</v>
      </c>
      <c r="FJ8" s="11" t="s">
        <v>43</v>
      </c>
      <c r="FK8" s="11" t="s">
        <v>43</v>
      </c>
      <c r="FL8" s="11" t="s">
        <v>43</v>
      </c>
      <c r="FM8" s="11" t="s">
        <v>43</v>
      </c>
      <c r="FN8" s="11" t="s">
        <v>43</v>
      </c>
      <c r="FO8" s="11" t="s">
        <v>43</v>
      </c>
      <c r="FP8" s="11" t="s">
        <v>43</v>
      </c>
      <c r="FQ8" s="11" t="s">
        <v>43</v>
      </c>
      <c r="FR8" s="11" t="s">
        <v>43</v>
      </c>
      <c r="FS8" s="11" t="s">
        <v>43</v>
      </c>
      <c r="FT8" s="11" t="s">
        <v>43</v>
      </c>
      <c r="FU8" s="11" t="s">
        <v>43</v>
      </c>
      <c r="FV8" s="11" t="s">
        <v>43</v>
      </c>
      <c r="FW8" s="11" t="s">
        <v>43</v>
      </c>
      <c r="FX8" s="11" t="s">
        <v>43</v>
      </c>
      <c r="FY8" s="11" t="s">
        <v>43</v>
      </c>
      <c r="FZ8" s="11" t="s">
        <v>43</v>
      </c>
      <c r="GA8" s="11" t="s">
        <v>43</v>
      </c>
      <c r="GB8" s="11" t="s">
        <v>43</v>
      </c>
      <c r="GC8" s="11" t="s">
        <v>43</v>
      </c>
      <c r="GD8" s="11" t="s">
        <v>43</v>
      </c>
      <c r="GE8" s="11" t="s">
        <v>43</v>
      </c>
      <c r="GF8" s="11" t="s">
        <v>43</v>
      </c>
      <c r="GG8" s="11" t="s">
        <v>43</v>
      </c>
      <c r="GH8" s="11" t="s">
        <v>43</v>
      </c>
      <c r="GI8" s="11" t="s">
        <v>43</v>
      </c>
      <c r="GJ8" s="11" t="s">
        <v>43</v>
      </c>
      <c r="GK8" s="11" t="s">
        <v>43</v>
      </c>
      <c r="GL8" s="11" t="s">
        <v>43</v>
      </c>
      <c r="GM8" s="11" t="s">
        <v>43</v>
      </c>
      <c r="GN8" s="11" t="s">
        <v>43</v>
      </c>
      <c r="GO8" s="11" t="s">
        <v>43</v>
      </c>
      <c r="GP8" s="11" t="s">
        <v>43</v>
      </c>
      <c r="GQ8" s="11" t="s">
        <v>43</v>
      </c>
      <c r="GR8" s="11" t="s">
        <v>43</v>
      </c>
      <c r="GS8" s="12">
        <v>0.52</v>
      </c>
      <c r="GT8" s="12">
        <v>0.12</v>
      </c>
      <c r="GU8" s="12">
        <v>0.2</v>
      </c>
      <c r="GV8" s="12">
        <v>0.62</v>
      </c>
      <c r="GW8" s="12">
        <v>0.02</v>
      </c>
      <c r="GX8" s="12">
        <v>0.01</v>
      </c>
      <c r="GY8" s="12">
        <v>0.08</v>
      </c>
      <c r="GZ8" s="12">
        <v>0.28999999999999998</v>
      </c>
      <c r="HA8" s="12">
        <v>0.08</v>
      </c>
      <c r="HB8" s="12">
        <v>0.13</v>
      </c>
      <c r="HC8" s="12">
        <v>0</v>
      </c>
      <c r="HD8" s="12">
        <v>0.25</v>
      </c>
      <c r="HE8" s="12">
        <v>-0.05</v>
      </c>
      <c r="HF8" s="12">
        <v>0.16</v>
      </c>
      <c r="HG8" s="12">
        <v>7.0000000000000007E-2</v>
      </c>
      <c r="HH8" s="12">
        <v>0.25</v>
      </c>
      <c r="HI8" s="12">
        <v>0.3</v>
      </c>
      <c r="HJ8" s="12">
        <v>0.5</v>
      </c>
      <c r="HK8" s="12">
        <v>0.14000000000000001</v>
      </c>
      <c r="HL8" s="12">
        <v>1.05</v>
      </c>
      <c r="HM8" s="12">
        <v>0.08</v>
      </c>
      <c r="HN8" s="12">
        <v>0.03</v>
      </c>
      <c r="HO8" s="12">
        <v>4.92</v>
      </c>
      <c r="HP8" s="12">
        <v>0.08</v>
      </c>
      <c r="HQ8" s="12">
        <v>0.3</v>
      </c>
      <c r="HR8" s="12">
        <v>0.38</v>
      </c>
      <c r="HS8" s="12">
        <v>0.17</v>
      </c>
      <c r="HT8" s="12">
        <v>0.31</v>
      </c>
      <c r="HU8" s="12">
        <v>0.14000000000000001</v>
      </c>
      <c r="HV8" s="12">
        <v>0.21</v>
      </c>
      <c r="HW8" s="12">
        <v>0.12</v>
      </c>
      <c r="HX8" s="12">
        <v>0.12</v>
      </c>
      <c r="HY8" s="12">
        <v>0.13</v>
      </c>
      <c r="HZ8" s="12">
        <v>1.18</v>
      </c>
      <c r="IA8" s="12">
        <v>0.84</v>
      </c>
      <c r="IB8" s="12">
        <v>0.44</v>
      </c>
      <c r="IC8" s="12">
        <v>1.53</v>
      </c>
      <c r="ID8" s="12">
        <v>0.59</v>
      </c>
      <c r="IE8" s="12">
        <v>0.27</v>
      </c>
      <c r="IF8" s="12">
        <v>0.59</v>
      </c>
      <c r="IG8" s="12">
        <v>0.64</v>
      </c>
      <c r="IH8" s="12">
        <v>3.3</v>
      </c>
      <c r="II8" s="12">
        <v>1.49</v>
      </c>
      <c r="IJ8" s="12">
        <v>5.15</v>
      </c>
      <c r="IK8" s="12">
        <v>4.79</v>
      </c>
      <c r="IL8" s="12">
        <v>0.21</v>
      </c>
      <c r="IM8" s="12">
        <v>0.69</v>
      </c>
      <c r="IN8" s="12">
        <v>0.59</v>
      </c>
      <c r="IO8" s="12">
        <v>0.82</v>
      </c>
      <c r="IP8" s="12">
        <v>0.57999999999999996</v>
      </c>
      <c r="IQ8" s="12">
        <v>0.64</v>
      </c>
      <c r="IR8" s="12">
        <v>0.56999999999999995</v>
      </c>
      <c r="IS8" s="12">
        <v>1.33</v>
      </c>
      <c r="IT8" s="12">
        <v>0.26</v>
      </c>
      <c r="IU8" s="12">
        <v>0.27</v>
      </c>
      <c r="IV8" s="12">
        <v>5.45</v>
      </c>
      <c r="IW8" s="12">
        <v>0.32</v>
      </c>
      <c r="IX8" s="12">
        <v>0.67</v>
      </c>
      <c r="IY8" s="12">
        <v>0.64</v>
      </c>
      <c r="IZ8" s="12">
        <v>0.55000000000000004</v>
      </c>
      <c r="JA8" s="12">
        <v>0.86</v>
      </c>
      <c r="JB8" s="12">
        <v>0.57999999999999996</v>
      </c>
      <c r="JC8" s="12">
        <v>0.88</v>
      </c>
      <c r="JD8" s="12">
        <v>0.19</v>
      </c>
      <c r="JE8" s="12">
        <v>0.93</v>
      </c>
      <c r="JF8" s="12">
        <v>0.41</v>
      </c>
      <c r="JG8" s="11">
        <v>6.88</v>
      </c>
      <c r="JH8" s="11">
        <v>6.45</v>
      </c>
      <c r="JI8" s="11">
        <v>6.13</v>
      </c>
      <c r="JJ8" s="11">
        <v>9.08</v>
      </c>
      <c r="JK8" s="11">
        <v>5.89</v>
      </c>
      <c r="JL8" s="11">
        <v>3.74</v>
      </c>
      <c r="JM8" s="11">
        <v>7.21</v>
      </c>
      <c r="JN8" s="11">
        <v>2.65</v>
      </c>
      <c r="JO8" s="11">
        <v>7.73</v>
      </c>
      <c r="JP8" s="11">
        <v>6.22</v>
      </c>
      <c r="JQ8" s="11">
        <v>8.34</v>
      </c>
      <c r="JR8" s="11">
        <v>8.49</v>
      </c>
      <c r="JS8" s="11">
        <v>7.11</v>
      </c>
      <c r="JT8" s="11">
        <v>7.64</v>
      </c>
      <c r="JU8" s="11">
        <v>7.51</v>
      </c>
      <c r="JV8" s="11">
        <v>6.79</v>
      </c>
      <c r="JW8" s="11">
        <v>6.66</v>
      </c>
      <c r="JX8" s="11">
        <v>6.34</v>
      </c>
      <c r="JY8" s="11">
        <v>2.62</v>
      </c>
      <c r="JZ8" s="11">
        <v>7.17</v>
      </c>
      <c r="KA8" s="11">
        <v>8.0500000000000007</v>
      </c>
      <c r="KB8" s="11">
        <v>6.29</v>
      </c>
      <c r="KC8" s="11">
        <v>7.88</v>
      </c>
      <c r="KD8" s="11">
        <v>6.35</v>
      </c>
      <c r="KE8" s="11">
        <v>6.49</v>
      </c>
      <c r="KF8" s="11">
        <v>6.8</v>
      </c>
      <c r="KG8" s="11">
        <v>7.49</v>
      </c>
      <c r="KH8" s="11">
        <v>5.64</v>
      </c>
      <c r="KI8" s="11">
        <v>8.41</v>
      </c>
      <c r="KJ8" s="11">
        <v>8.08</v>
      </c>
      <c r="KK8" s="11">
        <v>9.44</v>
      </c>
      <c r="KL8" s="11">
        <v>8.36</v>
      </c>
      <c r="KM8" s="11">
        <v>7.24</v>
      </c>
    </row>
    <row r="9" spans="1:299" x14ac:dyDescent="0.25">
      <c r="A9">
        <v>7</v>
      </c>
      <c r="B9" s="1">
        <v>40634</v>
      </c>
      <c r="C9" s="11">
        <v>779.18</v>
      </c>
      <c r="D9" s="11">
        <v>785.07</v>
      </c>
      <c r="E9" s="11">
        <v>791.48</v>
      </c>
      <c r="F9" s="11">
        <v>835.56</v>
      </c>
      <c r="G9" s="11">
        <v>811.66</v>
      </c>
      <c r="H9" s="11">
        <v>847.86</v>
      </c>
      <c r="I9" s="11">
        <v>761.7</v>
      </c>
      <c r="J9" s="11">
        <v>727.68</v>
      </c>
      <c r="K9" s="11">
        <v>801.15</v>
      </c>
      <c r="L9" s="11">
        <v>743.01</v>
      </c>
      <c r="M9" s="11">
        <v>793.34</v>
      </c>
      <c r="N9" s="11">
        <v>734.31</v>
      </c>
      <c r="O9" s="11">
        <v>721.39</v>
      </c>
      <c r="P9" s="11">
        <v>698.67</v>
      </c>
      <c r="Q9" s="11">
        <v>726.95</v>
      </c>
      <c r="R9" s="11">
        <v>723.37</v>
      </c>
      <c r="S9" s="11">
        <v>752.7</v>
      </c>
      <c r="T9" s="11">
        <v>693.62</v>
      </c>
      <c r="U9" s="11">
        <v>760.33</v>
      </c>
      <c r="V9" s="11">
        <v>819.71</v>
      </c>
      <c r="W9" s="11">
        <v>747.08</v>
      </c>
      <c r="X9" s="11">
        <v>685.38</v>
      </c>
      <c r="Y9" s="11">
        <v>894.95</v>
      </c>
      <c r="Z9" s="11">
        <v>844.11</v>
      </c>
      <c r="AA9" s="11">
        <v>757.35</v>
      </c>
      <c r="AB9" s="11">
        <v>767.71</v>
      </c>
      <c r="AC9" s="11">
        <v>760.38</v>
      </c>
      <c r="AD9" s="11">
        <v>737.05</v>
      </c>
      <c r="AE9" s="11">
        <v>760.23</v>
      </c>
      <c r="AF9" s="11">
        <v>756.57</v>
      </c>
      <c r="AG9" s="11">
        <v>761.55</v>
      </c>
      <c r="AH9" s="11">
        <v>731.38</v>
      </c>
      <c r="AI9" s="11">
        <v>801.31</v>
      </c>
      <c r="AJ9" s="11">
        <v>439.78</v>
      </c>
      <c r="AK9" s="11">
        <v>459.75</v>
      </c>
      <c r="AL9" s="11">
        <v>449.68</v>
      </c>
      <c r="AM9" s="11">
        <v>499.6</v>
      </c>
      <c r="AN9" s="11">
        <v>465.71</v>
      </c>
      <c r="AO9" s="11">
        <v>463.64</v>
      </c>
      <c r="AP9" s="11">
        <v>453.32</v>
      </c>
      <c r="AQ9" s="11">
        <v>442.81</v>
      </c>
      <c r="AR9" s="11">
        <v>464.73</v>
      </c>
      <c r="AS9" s="11">
        <v>439.58</v>
      </c>
      <c r="AT9" s="11">
        <v>485.13</v>
      </c>
      <c r="AU9" s="11">
        <v>433.77</v>
      </c>
      <c r="AV9" s="11">
        <v>436.99</v>
      </c>
      <c r="AW9" s="11">
        <v>423.33</v>
      </c>
      <c r="AX9" s="11">
        <v>454.2</v>
      </c>
      <c r="AY9" s="11">
        <v>436.21</v>
      </c>
      <c r="AZ9" s="11">
        <v>458.47</v>
      </c>
      <c r="BA9" s="11">
        <v>421.66</v>
      </c>
      <c r="BB9" s="11">
        <v>419.35</v>
      </c>
      <c r="BC9" s="11">
        <v>439.3</v>
      </c>
      <c r="BD9" s="11">
        <v>424.6</v>
      </c>
      <c r="BE9" s="11">
        <v>414.1</v>
      </c>
      <c r="BF9" s="11">
        <v>451.83</v>
      </c>
      <c r="BG9" s="11">
        <v>445.13</v>
      </c>
      <c r="BH9" s="11">
        <v>409.76</v>
      </c>
      <c r="BI9" s="11">
        <v>391.89</v>
      </c>
      <c r="BJ9" s="11">
        <v>405.44</v>
      </c>
      <c r="BK9" s="11">
        <v>443.95</v>
      </c>
      <c r="BL9" s="11">
        <v>463.75</v>
      </c>
      <c r="BM9" s="11">
        <v>467.34</v>
      </c>
      <c r="BN9" s="11">
        <v>456.33</v>
      </c>
      <c r="BO9" s="11">
        <v>451.76</v>
      </c>
      <c r="BP9" s="11">
        <v>488.01</v>
      </c>
      <c r="BQ9" s="11">
        <v>339.4</v>
      </c>
      <c r="BR9" s="11">
        <v>325.32</v>
      </c>
      <c r="BS9" s="11">
        <v>341.8</v>
      </c>
      <c r="BT9" s="11">
        <v>335.96</v>
      </c>
      <c r="BU9" s="11">
        <v>345.95</v>
      </c>
      <c r="BV9" s="11">
        <v>384.22</v>
      </c>
      <c r="BW9" s="11">
        <v>308.38</v>
      </c>
      <c r="BX9" s="11">
        <v>284.87</v>
      </c>
      <c r="BY9" s="11">
        <v>336.42</v>
      </c>
      <c r="BZ9" s="11">
        <v>303.43</v>
      </c>
      <c r="CA9" s="11">
        <v>308.20999999999998</v>
      </c>
      <c r="CB9" s="11">
        <v>300.54000000000002</v>
      </c>
      <c r="CC9" s="11">
        <v>284.39999999999998</v>
      </c>
      <c r="CD9" s="11">
        <v>275.33999999999997</v>
      </c>
      <c r="CE9" s="11">
        <v>272.75</v>
      </c>
      <c r="CF9" s="11">
        <v>287.16000000000003</v>
      </c>
      <c r="CG9" s="11">
        <v>294.23</v>
      </c>
      <c r="CH9" s="11">
        <v>271.95999999999998</v>
      </c>
      <c r="CI9" s="11">
        <v>340.98</v>
      </c>
      <c r="CJ9" s="11">
        <v>380.41</v>
      </c>
      <c r="CK9" s="11">
        <v>322.48</v>
      </c>
      <c r="CL9" s="11">
        <v>271.27999999999997</v>
      </c>
      <c r="CM9" s="11">
        <v>443.12</v>
      </c>
      <c r="CN9" s="11">
        <v>398.98</v>
      </c>
      <c r="CO9" s="11">
        <v>347.59</v>
      </c>
      <c r="CP9" s="11">
        <v>375.82</v>
      </c>
      <c r="CQ9" s="11">
        <v>354.94</v>
      </c>
      <c r="CR9" s="11">
        <v>293.10000000000002</v>
      </c>
      <c r="CS9" s="11">
        <v>296.48</v>
      </c>
      <c r="CT9" s="11">
        <v>289.23</v>
      </c>
      <c r="CU9" s="11">
        <v>305.22000000000003</v>
      </c>
      <c r="CV9" s="11">
        <v>279.62</v>
      </c>
      <c r="CW9" s="11">
        <v>313.3</v>
      </c>
      <c r="CX9" s="11">
        <v>389.96418316</v>
      </c>
      <c r="CY9" s="11">
        <v>391.06031784999999</v>
      </c>
      <c r="CZ9" s="11">
        <v>441.31244151999999</v>
      </c>
      <c r="DA9" s="11">
        <v>443.52288212000002</v>
      </c>
      <c r="DB9" s="11">
        <v>397.31556647999997</v>
      </c>
      <c r="DC9" s="11">
        <v>352.14556611</v>
      </c>
      <c r="DD9" s="11">
        <v>364.99392619000002</v>
      </c>
      <c r="DE9" s="11">
        <v>353.37885348999998</v>
      </c>
      <c r="DF9" s="11">
        <v>421.11907186000002</v>
      </c>
      <c r="DG9" s="11">
        <v>401.33875226999999</v>
      </c>
      <c r="DH9" s="11">
        <v>418.03861273000001</v>
      </c>
      <c r="DI9" s="11">
        <v>487.94942708999997</v>
      </c>
      <c r="DJ9" s="11">
        <v>416.63394846</v>
      </c>
      <c r="DK9" s="11">
        <v>352.03893984000001</v>
      </c>
      <c r="DL9" s="11">
        <v>401.97709837000002</v>
      </c>
      <c r="DM9" s="11">
        <v>386.72226396000002</v>
      </c>
      <c r="DN9" s="11">
        <v>376.06230627000002</v>
      </c>
      <c r="DO9" s="11">
        <v>368.54797411999999</v>
      </c>
      <c r="DP9" s="11">
        <v>402.26563238</v>
      </c>
      <c r="DQ9" s="11">
        <v>392.23079761999998</v>
      </c>
      <c r="DR9" s="11">
        <v>411.22103999000001</v>
      </c>
      <c r="DS9" s="11">
        <v>380.31512448000001</v>
      </c>
      <c r="DT9" s="11">
        <v>407.95433150000002</v>
      </c>
      <c r="DU9" s="11">
        <v>381.24550262000002</v>
      </c>
      <c r="DV9" s="11">
        <v>362.21028901</v>
      </c>
      <c r="DW9" s="11">
        <v>367.08594775</v>
      </c>
      <c r="DX9" s="11">
        <v>411.73655788999997</v>
      </c>
      <c r="DY9" s="11">
        <v>334.58932584000001</v>
      </c>
      <c r="DZ9" s="11">
        <v>388.11896481999997</v>
      </c>
      <c r="EA9" s="11">
        <v>355.59078027999999</v>
      </c>
      <c r="EB9" s="11">
        <v>434.42131646000001</v>
      </c>
      <c r="EC9" s="11">
        <v>386.20480385000002</v>
      </c>
      <c r="ED9" s="11">
        <v>353.92966611999998</v>
      </c>
      <c r="EE9" s="11" t="s">
        <v>43</v>
      </c>
      <c r="EF9" s="11" t="s">
        <v>43</v>
      </c>
      <c r="EG9" s="11" t="s">
        <v>43</v>
      </c>
      <c r="EH9" s="11" t="s">
        <v>43</v>
      </c>
      <c r="EI9" s="11" t="s">
        <v>43</v>
      </c>
      <c r="EJ9" s="11" t="s">
        <v>43</v>
      </c>
      <c r="EK9" s="11" t="s">
        <v>43</v>
      </c>
      <c r="EL9" s="11" t="s">
        <v>43</v>
      </c>
      <c r="EM9" s="11" t="s">
        <v>43</v>
      </c>
      <c r="EN9" s="11" t="s">
        <v>43</v>
      </c>
      <c r="EO9" s="11" t="s">
        <v>43</v>
      </c>
      <c r="EP9" s="11" t="s">
        <v>43</v>
      </c>
      <c r="EQ9" s="11" t="s">
        <v>43</v>
      </c>
      <c r="ER9" s="11" t="s">
        <v>43</v>
      </c>
      <c r="ES9" s="11" t="s">
        <v>43</v>
      </c>
      <c r="ET9" s="11" t="s">
        <v>43</v>
      </c>
      <c r="EU9" s="11" t="s">
        <v>43</v>
      </c>
      <c r="EV9" s="11" t="s">
        <v>43</v>
      </c>
      <c r="EW9" s="11" t="s">
        <v>43</v>
      </c>
      <c r="EX9" s="11" t="s">
        <v>43</v>
      </c>
      <c r="EY9" s="11" t="s">
        <v>43</v>
      </c>
      <c r="EZ9" s="11" t="s">
        <v>43</v>
      </c>
      <c r="FA9" s="11" t="s">
        <v>43</v>
      </c>
      <c r="FB9" s="11" t="s">
        <v>43</v>
      </c>
      <c r="FC9" s="11" t="s">
        <v>43</v>
      </c>
      <c r="FD9" s="11" t="s">
        <v>43</v>
      </c>
      <c r="FE9" s="11" t="s">
        <v>43</v>
      </c>
      <c r="FF9" s="11" t="s">
        <v>43</v>
      </c>
      <c r="FG9" s="11" t="s">
        <v>43</v>
      </c>
      <c r="FH9" s="11" t="s">
        <v>43</v>
      </c>
      <c r="FI9" s="11" t="s">
        <v>43</v>
      </c>
      <c r="FJ9" s="11" t="s">
        <v>43</v>
      </c>
      <c r="FK9" s="11" t="s">
        <v>43</v>
      </c>
      <c r="FL9" s="11" t="s">
        <v>43</v>
      </c>
      <c r="FM9" s="11" t="s">
        <v>43</v>
      </c>
      <c r="FN9" s="11" t="s">
        <v>43</v>
      </c>
      <c r="FO9" s="11" t="s">
        <v>43</v>
      </c>
      <c r="FP9" s="11" t="s">
        <v>43</v>
      </c>
      <c r="FQ9" s="11" t="s">
        <v>43</v>
      </c>
      <c r="FR9" s="11" t="s">
        <v>43</v>
      </c>
      <c r="FS9" s="11" t="s">
        <v>43</v>
      </c>
      <c r="FT9" s="11" t="s">
        <v>43</v>
      </c>
      <c r="FU9" s="11" t="s">
        <v>43</v>
      </c>
      <c r="FV9" s="11" t="s">
        <v>43</v>
      </c>
      <c r="FW9" s="11" t="s">
        <v>43</v>
      </c>
      <c r="FX9" s="11" t="s">
        <v>43</v>
      </c>
      <c r="FY9" s="11" t="s">
        <v>43</v>
      </c>
      <c r="FZ9" s="11" t="s">
        <v>43</v>
      </c>
      <c r="GA9" s="11" t="s">
        <v>43</v>
      </c>
      <c r="GB9" s="11" t="s">
        <v>43</v>
      </c>
      <c r="GC9" s="11" t="s">
        <v>43</v>
      </c>
      <c r="GD9" s="11" t="s">
        <v>43</v>
      </c>
      <c r="GE9" s="11" t="s">
        <v>43</v>
      </c>
      <c r="GF9" s="11" t="s">
        <v>43</v>
      </c>
      <c r="GG9" s="11" t="s">
        <v>43</v>
      </c>
      <c r="GH9" s="11" t="s">
        <v>43</v>
      </c>
      <c r="GI9" s="11" t="s">
        <v>43</v>
      </c>
      <c r="GJ9" s="11" t="s">
        <v>43</v>
      </c>
      <c r="GK9" s="11" t="s">
        <v>43</v>
      </c>
      <c r="GL9" s="11" t="s">
        <v>43</v>
      </c>
      <c r="GM9" s="11" t="s">
        <v>43</v>
      </c>
      <c r="GN9" s="11" t="s">
        <v>43</v>
      </c>
      <c r="GO9" s="11" t="s">
        <v>43</v>
      </c>
      <c r="GP9" s="11" t="s">
        <v>43</v>
      </c>
      <c r="GQ9" s="11" t="s">
        <v>43</v>
      </c>
      <c r="GR9" s="11" t="s">
        <v>43</v>
      </c>
      <c r="GS9" s="12">
        <v>0.48</v>
      </c>
      <c r="GT9" s="12">
        <v>0.24</v>
      </c>
      <c r="GU9" s="12">
        <v>0.49</v>
      </c>
      <c r="GV9" s="12">
        <v>0.1</v>
      </c>
      <c r="GW9" s="12">
        <v>0.26</v>
      </c>
      <c r="GX9" s="12">
        <v>0.14000000000000001</v>
      </c>
      <c r="GY9" s="12">
        <v>0.22</v>
      </c>
      <c r="GZ9" s="12">
        <v>0.27</v>
      </c>
      <c r="HA9" s="12">
        <v>0.2</v>
      </c>
      <c r="HB9" s="12">
        <v>1.21</v>
      </c>
      <c r="HC9" s="12">
        <v>0.55000000000000004</v>
      </c>
      <c r="HD9" s="12">
        <v>0.11</v>
      </c>
      <c r="HE9" s="12">
        <v>0.21</v>
      </c>
      <c r="HF9" s="12">
        <v>0.42</v>
      </c>
      <c r="HG9" s="12">
        <v>0.22</v>
      </c>
      <c r="HH9" s="12">
        <v>0.25</v>
      </c>
      <c r="HI9" s="12">
        <v>0.51</v>
      </c>
      <c r="HJ9" s="12">
        <v>0.1</v>
      </c>
      <c r="HK9" s="12">
        <v>3.57</v>
      </c>
      <c r="HL9" s="12">
        <v>0.15</v>
      </c>
      <c r="HM9" s="12">
        <v>0.08</v>
      </c>
      <c r="HN9" s="12">
        <v>0.03</v>
      </c>
      <c r="HO9" s="12">
        <v>0.4</v>
      </c>
      <c r="HP9" s="12">
        <v>0.09</v>
      </c>
      <c r="HQ9" s="12">
        <v>0.12</v>
      </c>
      <c r="HR9" s="12">
        <v>0.02</v>
      </c>
      <c r="HS9" s="12">
        <v>0.21</v>
      </c>
      <c r="HT9" s="12">
        <v>0.2</v>
      </c>
      <c r="HU9" s="12">
        <v>0.31</v>
      </c>
      <c r="HV9" s="12">
        <v>0.34</v>
      </c>
      <c r="HW9" s="12">
        <v>0.15</v>
      </c>
      <c r="HX9" s="12">
        <v>0.37</v>
      </c>
      <c r="HY9" s="12">
        <v>0.41</v>
      </c>
      <c r="HZ9" s="12">
        <v>1.67</v>
      </c>
      <c r="IA9" s="12">
        <v>1.08</v>
      </c>
      <c r="IB9" s="12">
        <v>0.93</v>
      </c>
      <c r="IC9" s="12">
        <v>1.62</v>
      </c>
      <c r="ID9" s="12">
        <v>0.85</v>
      </c>
      <c r="IE9" s="12">
        <v>0.41</v>
      </c>
      <c r="IF9" s="12">
        <v>0.82</v>
      </c>
      <c r="IG9" s="12">
        <v>0.91</v>
      </c>
      <c r="IH9" s="12">
        <v>3.51</v>
      </c>
      <c r="II9" s="12">
        <v>2.72</v>
      </c>
      <c r="IJ9" s="12">
        <v>5.73</v>
      </c>
      <c r="IK9" s="12">
        <v>4.9000000000000004</v>
      </c>
      <c r="IL9" s="12">
        <v>0.42</v>
      </c>
      <c r="IM9" s="12">
        <v>1.1100000000000001</v>
      </c>
      <c r="IN9" s="12">
        <v>0.81</v>
      </c>
      <c r="IO9" s="12">
        <v>1.07</v>
      </c>
      <c r="IP9" s="12">
        <v>1.1000000000000001</v>
      </c>
      <c r="IQ9" s="12">
        <v>0.74</v>
      </c>
      <c r="IR9" s="12">
        <v>4.17</v>
      </c>
      <c r="IS9" s="12">
        <v>1.48</v>
      </c>
      <c r="IT9" s="12">
        <v>0.33</v>
      </c>
      <c r="IU9" s="12">
        <v>0.3</v>
      </c>
      <c r="IV9" s="12">
        <v>5.87</v>
      </c>
      <c r="IW9" s="12">
        <v>0.42</v>
      </c>
      <c r="IX9" s="12">
        <v>0.79</v>
      </c>
      <c r="IY9" s="12">
        <v>0.66</v>
      </c>
      <c r="IZ9" s="12">
        <v>0.76</v>
      </c>
      <c r="JA9" s="12">
        <v>1.06</v>
      </c>
      <c r="JB9" s="12">
        <v>0.89</v>
      </c>
      <c r="JC9" s="12">
        <v>1.23</v>
      </c>
      <c r="JD9" s="12">
        <v>0.35</v>
      </c>
      <c r="JE9" s="12">
        <v>1.31</v>
      </c>
      <c r="JF9" s="12">
        <v>0.83</v>
      </c>
      <c r="JG9" s="11">
        <v>7</v>
      </c>
      <c r="JH9" s="11">
        <v>6.23</v>
      </c>
      <c r="JI9" s="11">
        <v>5.69</v>
      </c>
      <c r="JJ9" s="11">
        <v>8.83</v>
      </c>
      <c r="JK9" s="11">
        <v>5.69</v>
      </c>
      <c r="JL9" s="11">
        <v>3.8</v>
      </c>
      <c r="JM9" s="11">
        <v>7.14</v>
      </c>
      <c r="JN9" s="11">
        <v>2.81</v>
      </c>
      <c r="JO9" s="11">
        <v>7.19</v>
      </c>
      <c r="JP9" s="11">
        <v>7.3</v>
      </c>
      <c r="JQ9" s="11">
        <v>8.6</v>
      </c>
      <c r="JR9" s="11">
        <v>8.02</v>
      </c>
      <c r="JS9" s="11">
        <v>7.04</v>
      </c>
      <c r="JT9" s="11">
        <v>7.9</v>
      </c>
      <c r="JU9" s="11">
        <v>7.51</v>
      </c>
      <c r="JV9" s="11">
        <v>7</v>
      </c>
      <c r="JW9" s="11">
        <v>7.04</v>
      </c>
      <c r="JX9" s="11">
        <v>6.21</v>
      </c>
      <c r="JY9" s="11">
        <v>6.16</v>
      </c>
      <c r="JZ9" s="11">
        <v>7.01</v>
      </c>
      <c r="KA9" s="11">
        <v>7.9</v>
      </c>
      <c r="KB9" s="11">
        <v>6.13</v>
      </c>
      <c r="KC9" s="11">
        <v>7.95</v>
      </c>
      <c r="KD9" s="11">
        <v>6.09</v>
      </c>
      <c r="KE9" s="11">
        <v>6.22</v>
      </c>
      <c r="KF9" s="11">
        <v>6.78</v>
      </c>
      <c r="KG9" s="11">
        <v>7.57</v>
      </c>
      <c r="KH9" s="11">
        <v>4.96</v>
      </c>
      <c r="KI9" s="11">
        <v>7.51</v>
      </c>
      <c r="KJ9" s="11">
        <v>4.33</v>
      </c>
      <c r="KK9" s="11">
        <v>9.44</v>
      </c>
      <c r="KL9" s="11">
        <v>7.85</v>
      </c>
      <c r="KM9" s="11">
        <v>7.05</v>
      </c>
    </row>
    <row r="10" spans="1:299" x14ac:dyDescent="0.25">
      <c r="A10">
        <v>8</v>
      </c>
      <c r="B10" s="1">
        <v>40664</v>
      </c>
      <c r="C10" s="11">
        <v>790.9</v>
      </c>
      <c r="D10" s="11">
        <v>788.62</v>
      </c>
      <c r="E10" s="11">
        <v>819.8</v>
      </c>
      <c r="F10" s="11">
        <v>837.51</v>
      </c>
      <c r="G10" s="11">
        <v>814</v>
      </c>
      <c r="H10" s="11">
        <v>847.85</v>
      </c>
      <c r="I10" s="11">
        <v>762.93</v>
      </c>
      <c r="J10" s="11">
        <v>732.3</v>
      </c>
      <c r="K10" s="11">
        <v>801.32</v>
      </c>
      <c r="L10" s="11">
        <v>750.63</v>
      </c>
      <c r="M10" s="11">
        <v>795.6</v>
      </c>
      <c r="N10" s="11">
        <v>734.78</v>
      </c>
      <c r="O10" s="11">
        <v>743.21</v>
      </c>
      <c r="P10" s="11">
        <v>699.42</v>
      </c>
      <c r="Q10" s="11">
        <v>763.16</v>
      </c>
      <c r="R10" s="11">
        <v>723.52</v>
      </c>
      <c r="S10" s="11">
        <v>752.68</v>
      </c>
      <c r="T10" s="11">
        <v>724.21</v>
      </c>
      <c r="U10" s="11">
        <v>761.39</v>
      </c>
      <c r="V10" s="11">
        <v>833.83</v>
      </c>
      <c r="W10" s="11">
        <v>750.14</v>
      </c>
      <c r="X10" s="11">
        <v>685.67</v>
      </c>
      <c r="Y10" s="11">
        <v>898.43</v>
      </c>
      <c r="Z10" s="11">
        <v>870.19</v>
      </c>
      <c r="AA10" s="11">
        <v>768.38</v>
      </c>
      <c r="AB10" s="11">
        <v>770.51</v>
      </c>
      <c r="AC10" s="11">
        <v>791.69</v>
      </c>
      <c r="AD10" s="11">
        <v>742.34</v>
      </c>
      <c r="AE10" s="11">
        <v>784.55</v>
      </c>
      <c r="AF10" s="11">
        <v>795.67</v>
      </c>
      <c r="AG10" s="11">
        <v>763.52</v>
      </c>
      <c r="AH10" s="11">
        <v>766.84</v>
      </c>
      <c r="AI10" s="11">
        <v>829.84</v>
      </c>
      <c r="AJ10" s="11">
        <v>440.07</v>
      </c>
      <c r="AK10" s="11">
        <v>461.22</v>
      </c>
      <c r="AL10" s="11">
        <v>454.76</v>
      </c>
      <c r="AM10" s="11">
        <v>501.07</v>
      </c>
      <c r="AN10" s="11">
        <v>468.05</v>
      </c>
      <c r="AO10" s="11">
        <v>463.63</v>
      </c>
      <c r="AP10" s="11">
        <v>454.55</v>
      </c>
      <c r="AQ10" s="11">
        <v>441.04</v>
      </c>
      <c r="AR10" s="11">
        <v>464.9</v>
      </c>
      <c r="AS10" s="11">
        <v>439.42</v>
      </c>
      <c r="AT10" s="11">
        <v>487.39</v>
      </c>
      <c r="AU10" s="11">
        <v>434.24</v>
      </c>
      <c r="AV10" s="11">
        <v>432.83</v>
      </c>
      <c r="AW10" s="11">
        <v>424.08</v>
      </c>
      <c r="AX10" s="11">
        <v>450.87</v>
      </c>
      <c r="AY10" s="11">
        <v>436.36</v>
      </c>
      <c r="AZ10" s="11">
        <v>458.45</v>
      </c>
      <c r="BA10" s="11">
        <v>423.24</v>
      </c>
      <c r="BB10" s="11">
        <v>420.41</v>
      </c>
      <c r="BC10" s="11">
        <v>438.91</v>
      </c>
      <c r="BD10" s="11">
        <v>427.66</v>
      </c>
      <c r="BE10" s="11">
        <v>414.39</v>
      </c>
      <c r="BF10" s="11">
        <v>455.31</v>
      </c>
      <c r="BG10" s="11">
        <v>441.11</v>
      </c>
      <c r="BH10" s="11">
        <v>410.46</v>
      </c>
      <c r="BI10" s="11">
        <v>394.69</v>
      </c>
      <c r="BJ10" s="11">
        <v>405.06</v>
      </c>
      <c r="BK10" s="11">
        <v>442.1</v>
      </c>
      <c r="BL10" s="11">
        <v>466.68</v>
      </c>
      <c r="BM10" s="11">
        <v>470.75</v>
      </c>
      <c r="BN10" s="11">
        <v>458.3</v>
      </c>
      <c r="BO10" s="11">
        <v>454.68</v>
      </c>
      <c r="BP10" s="11">
        <v>491.91</v>
      </c>
      <c r="BQ10" s="11">
        <v>350.83</v>
      </c>
      <c r="BR10" s="11">
        <v>327.39999999999998</v>
      </c>
      <c r="BS10" s="11">
        <v>365.04</v>
      </c>
      <c r="BT10" s="11">
        <v>336.44</v>
      </c>
      <c r="BU10" s="11">
        <v>345.95</v>
      </c>
      <c r="BV10" s="11">
        <v>384.22</v>
      </c>
      <c r="BW10" s="11">
        <v>308.38</v>
      </c>
      <c r="BX10" s="11">
        <v>291.26</v>
      </c>
      <c r="BY10" s="11">
        <v>336.42</v>
      </c>
      <c r="BZ10" s="11">
        <v>311.20999999999998</v>
      </c>
      <c r="CA10" s="11">
        <v>308.20999999999998</v>
      </c>
      <c r="CB10" s="11">
        <v>300.54000000000002</v>
      </c>
      <c r="CC10" s="11">
        <v>310.38</v>
      </c>
      <c r="CD10" s="11">
        <v>275.33999999999997</v>
      </c>
      <c r="CE10" s="11">
        <v>312.29000000000002</v>
      </c>
      <c r="CF10" s="11">
        <v>287.16000000000003</v>
      </c>
      <c r="CG10" s="11">
        <v>294.23</v>
      </c>
      <c r="CH10" s="11">
        <v>300.97000000000003</v>
      </c>
      <c r="CI10" s="11">
        <v>340.98</v>
      </c>
      <c r="CJ10" s="11">
        <v>394.92</v>
      </c>
      <c r="CK10" s="11">
        <v>322.48</v>
      </c>
      <c r="CL10" s="11">
        <v>271.27999999999997</v>
      </c>
      <c r="CM10" s="11">
        <v>443.12</v>
      </c>
      <c r="CN10" s="11">
        <v>429.08</v>
      </c>
      <c r="CO10" s="11">
        <v>357.92</v>
      </c>
      <c r="CP10" s="11">
        <v>375.82</v>
      </c>
      <c r="CQ10" s="11">
        <v>386.63</v>
      </c>
      <c r="CR10" s="11">
        <v>300.24</v>
      </c>
      <c r="CS10" s="11">
        <v>317.87</v>
      </c>
      <c r="CT10" s="11">
        <v>324.92</v>
      </c>
      <c r="CU10" s="11">
        <v>305.22000000000003</v>
      </c>
      <c r="CV10" s="11">
        <v>312.16000000000003</v>
      </c>
      <c r="CW10" s="11">
        <v>337.93</v>
      </c>
      <c r="CX10" s="11">
        <v>395.81364590999999</v>
      </c>
      <c r="CY10" s="11">
        <v>392.82008927999999</v>
      </c>
      <c r="CZ10" s="11">
        <v>457.11142691999999</v>
      </c>
      <c r="DA10" s="11">
        <v>444.54298475000002</v>
      </c>
      <c r="DB10" s="11">
        <v>398.46778162999999</v>
      </c>
      <c r="DC10" s="11">
        <v>352.14556611</v>
      </c>
      <c r="DD10" s="11">
        <v>365.57791648</v>
      </c>
      <c r="DE10" s="11">
        <v>355.60514026999999</v>
      </c>
      <c r="DF10" s="11">
        <v>421.20329568</v>
      </c>
      <c r="DG10" s="11">
        <v>405.47254141000002</v>
      </c>
      <c r="DH10" s="11">
        <v>419.20912084000003</v>
      </c>
      <c r="DI10" s="11">
        <v>488.24219675000001</v>
      </c>
      <c r="DJ10" s="11">
        <v>429.21629371</v>
      </c>
      <c r="DK10" s="11">
        <v>352.42618267</v>
      </c>
      <c r="DL10" s="11">
        <v>421.99555786000002</v>
      </c>
      <c r="DM10" s="11">
        <v>386.79960841000002</v>
      </c>
      <c r="DN10" s="11">
        <v>376.06230627000002</v>
      </c>
      <c r="DO10" s="11">
        <v>384.80093978000002</v>
      </c>
      <c r="DP10" s="11">
        <v>402.82880426999998</v>
      </c>
      <c r="DQ10" s="11">
        <v>398.97716733999999</v>
      </c>
      <c r="DR10" s="11">
        <v>412.90704625000001</v>
      </c>
      <c r="DS10" s="11">
        <v>380.46725053</v>
      </c>
      <c r="DT10" s="11">
        <v>409.54535340000001</v>
      </c>
      <c r="DU10" s="11">
        <v>393.02598864999999</v>
      </c>
      <c r="DV10" s="11">
        <v>367.49855923000001</v>
      </c>
      <c r="DW10" s="11">
        <v>368.40745715999998</v>
      </c>
      <c r="DX10" s="11">
        <v>428.70010407000001</v>
      </c>
      <c r="DY10" s="11">
        <v>336.99836898000001</v>
      </c>
      <c r="DZ10" s="11">
        <v>400.53877169999998</v>
      </c>
      <c r="EA10" s="11">
        <v>373.97482362</v>
      </c>
      <c r="EB10" s="11">
        <v>435.55081188000003</v>
      </c>
      <c r="EC10" s="11">
        <v>404.93573683</v>
      </c>
      <c r="ED10" s="11">
        <v>366.52956224000002</v>
      </c>
      <c r="EE10" s="11" t="s">
        <v>43</v>
      </c>
      <c r="EF10" s="11" t="s">
        <v>43</v>
      </c>
      <c r="EG10" s="11" t="s">
        <v>43</v>
      </c>
      <c r="EH10" s="11" t="s">
        <v>43</v>
      </c>
      <c r="EI10" s="11" t="s">
        <v>43</v>
      </c>
      <c r="EJ10" s="11" t="s">
        <v>43</v>
      </c>
      <c r="EK10" s="11" t="s">
        <v>43</v>
      </c>
      <c r="EL10" s="11" t="s">
        <v>43</v>
      </c>
      <c r="EM10" s="11" t="s">
        <v>43</v>
      </c>
      <c r="EN10" s="11" t="s">
        <v>43</v>
      </c>
      <c r="EO10" s="11" t="s">
        <v>43</v>
      </c>
      <c r="EP10" s="11" t="s">
        <v>43</v>
      </c>
      <c r="EQ10" s="11" t="s">
        <v>43</v>
      </c>
      <c r="ER10" s="11" t="s">
        <v>43</v>
      </c>
      <c r="ES10" s="11" t="s">
        <v>43</v>
      </c>
      <c r="ET10" s="11" t="s">
        <v>43</v>
      </c>
      <c r="EU10" s="11" t="s">
        <v>43</v>
      </c>
      <c r="EV10" s="11" t="s">
        <v>43</v>
      </c>
      <c r="EW10" s="11" t="s">
        <v>43</v>
      </c>
      <c r="EX10" s="11" t="s">
        <v>43</v>
      </c>
      <c r="EY10" s="11" t="s">
        <v>43</v>
      </c>
      <c r="EZ10" s="11" t="s">
        <v>43</v>
      </c>
      <c r="FA10" s="11" t="s">
        <v>43</v>
      </c>
      <c r="FB10" s="11" t="s">
        <v>43</v>
      </c>
      <c r="FC10" s="11" t="s">
        <v>43</v>
      </c>
      <c r="FD10" s="11" t="s">
        <v>43</v>
      </c>
      <c r="FE10" s="11" t="s">
        <v>43</v>
      </c>
      <c r="FF10" s="11" t="s">
        <v>43</v>
      </c>
      <c r="FG10" s="11" t="s">
        <v>43</v>
      </c>
      <c r="FH10" s="11" t="s">
        <v>43</v>
      </c>
      <c r="FI10" s="11" t="s">
        <v>43</v>
      </c>
      <c r="FJ10" s="11" t="s">
        <v>43</v>
      </c>
      <c r="FK10" s="11" t="s">
        <v>43</v>
      </c>
      <c r="FL10" s="11" t="s">
        <v>43</v>
      </c>
      <c r="FM10" s="11" t="s">
        <v>43</v>
      </c>
      <c r="FN10" s="11" t="s">
        <v>43</v>
      </c>
      <c r="FO10" s="11" t="s">
        <v>43</v>
      </c>
      <c r="FP10" s="11" t="s">
        <v>43</v>
      </c>
      <c r="FQ10" s="11" t="s">
        <v>43</v>
      </c>
      <c r="FR10" s="11" t="s">
        <v>43</v>
      </c>
      <c r="FS10" s="11" t="s">
        <v>43</v>
      </c>
      <c r="FT10" s="11" t="s">
        <v>43</v>
      </c>
      <c r="FU10" s="11" t="s">
        <v>43</v>
      </c>
      <c r="FV10" s="11" t="s">
        <v>43</v>
      </c>
      <c r="FW10" s="11" t="s">
        <v>43</v>
      </c>
      <c r="FX10" s="11" t="s">
        <v>43</v>
      </c>
      <c r="FY10" s="11" t="s">
        <v>43</v>
      </c>
      <c r="FZ10" s="11" t="s">
        <v>43</v>
      </c>
      <c r="GA10" s="11" t="s">
        <v>43</v>
      </c>
      <c r="GB10" s="11" t="s">
        <v>43</v>
      </c>
      <c r="GC10" s="11" t="s">
        <v>43</v>
      </c>
      <c r="GD10" s="11" t="s">
        <v>43</v>
      </c>
      <c r="GE10" s="11" t="s">
        <v>43</v>
      </c>
      <c r="GF10" s="11" t="s">
        <v>43</v>
      </c>
      <c r="GG10" s="11" t="s">
        <v>43</v>
      </c>
      <c r="GH10" s="11" t="s">
        <v>43</v>
      </c>
      <c r="GI10" s="11" t="s">
        <v>43</v>
      </c>
      <c r="GJ10" s="11" t="s">
        <v>43</v>
      </c>
      <c r="GK10" s="11" t="s">
        <v>43</v>
      </c>
      <c r="GL10" s="11" t="s">
        <v>43</v>
      </c>
      <c r="GM10" s="11" t="s">
        <v>43</v>
      </c>
      <c r="GN10" s="11" t="s">
        <v>43</v>
      </c>
      <c r="GO10" s="11" t="s">
        <v>43</v>
      </c>
      <c r="GP10" s="11" t="s">
        <v>43</v>
      </c>
      <c r="GQ10" s="11" t="s">
        <v>43</v>
      </c>
      <c r="GR10" s="11" t="s">
        <v>43</v>
      </c>
      <c r="GS10" s="12">
        <v>1.5</v>
      </c>
      <c r="GT10" s="12">
        <v>0.45</v>
      </c>
      <c r="GU10" s="12">
        <v>3.58</v>
      </c>
      <c r="GV10" s="12">
        <v>0.23</v>
      </c>
      <c r="GW10" s="12">
        <v>0.28999999999999998</v>
      </c>
      <c r="GX10" s="12">
        <v>0</v>
      </c>
      <c r="GY10" s="12">
        <v>0.16</v>
      </c>
      <c r="GZ10" s="12">
        <v>0.63</v>
      </c>
      <c r="HA10" s="12">
        <v>0.02</v>
      </c>
      <c r="HB10" s="12">
        <v>1.03</v>
      </c>
      <c r="HC10" s="12">
        <v>0.28000000000000003</v>
      </c>
      <c r="HD10" s="12">
        <v>0.06</v>
      </c>
      <c r="HE10" s="12">
        <v>3.02</v>
      </c>
      <c r="HF10" s="12">
        <v>0.11</v>
      </c>
      <c r="HG10" s="12">
        <v>4.9800000000000004</v>
      </c>
      <c r="HH10" s="12">
        <v>0.02</v>
      </c>
      <c r="HI10" s="12">
        <v>0</v>
      </c>
      <c r="HJ10" s="12">
        <v>4.41</v>
      </c>
      <c r="HK10" s="12">
        <v>0.14000000000000001</v>
      </c>
      <c r="HL10" s="12">
        <v>1.72</v>
      </c>
      <c r="HM10" s="12">
        <v>0.41</v>
      </c>
      <c r="HN10" s="12">
        <v>0.04</v>
      </c>
      <c r="HO10" s="12">
        <v>0.39</v>
      </c>
      <c r="HP10" s="12">
        <v>3.09</v>
      </c>
      <c r="HQ10" s="12">
        <v>1.46</v>
      </c>
      <c r="HR10" s="12">
        <v>0.36</v>
      </c>
      <c r="HS10" s="12">
        <v>4.12</v>
      </c>
      <c r="HT10" s="12">
        <v>0.72</v>
      </c>
      <c r="HU10" s="12">
        <v>3.2</v>
      </c>
      <c r="HV10" s="12">
        <v>5.17</v>
      </c>
      <c r="HW10" s="12">
        <v>0.26</v>
      </c>
      <c r="HX10" s="12">
        <v>4.8499999999999996</v>
      </c>
      <c r="HY10" s="12">
        <v>3.56</v>
      </c>
      <c r="HZ10" s="12">
        <v>3.2</v>
      </c>
      <c r="IA10" s="12">
        <v>1.54</v>
      </c>
      <c r="IB10" s="12">
        <v>4.54</v>
      </c>
      <c r="IC10" s="12">
        <v>1.86</v>
      </c>
      <c r="ID10" s="12">
        <v>1.1399999999999999</v>
      </c>
      <c r="IE10" s="12">
        <v>0.41</v>
      </c>
      <c r="IF10" s="12">
        <v>0.98</v>
      </c>
      <c r="IG10" s="12">
        <v>1.55</v>
      </c>
      <c r="IH10" s="12">
        <v>3.53</v>
      </c>
      <c r="II10" s="12">
        <v>3.77</v>
      </c>
      <c r="IJ10" s="12">
        <v>6.03</v>
      </c>
      <c r="IK10" s="12">
        <v>4.97</v>
      </c>
      <c r="IL10" s="12">
        <v>3.46</v>
      </c>
      <c r="IM10" s="12">
        <v>1.22</v>
      </c>
      <c r="IN10" s="12">
        <v>5.84</v>
      </c>
      <c r="IO10" s="12">
        <v>1.0900000000000001</v>
      </c>
      <c r="IP10" s="12">
        <v>1.0900000000000001</v>
      </c>
      <c r="IQ10" s="12">
        <v>5.19</v>
      </c>
      <c r="IR10" s="12">
        <v>4.3099999999999996</v>
      </c>
      <c r="IS10" s="12">
        <v>3.23</v>
      </c>
      <c r="IT10" s="12">
        <v>0.74</v>
      </c>
      <c r="IU10" s="12">
        <v>0.34</v>
      </c>
      <c r="IV10" s="12">
        <v>6.28</v>
      </c>
      <c r="IW10" s="12">
        <v>3.52</v>
      </c>
      <c r="IX10" s="12">
        <v>2.2599999999999998</v>
      </c>
      <c r="IY10" s="12">
        <v>1.02</v>
      </c>
      <c r="IZ10" s="12">
        <v>4.91</v>
      </c>
      <c r="JA10" s="12">
        <v>1.79</v>
      </c>
      <c r="JB10" s="12">
        <v>4.12</v>
      </c>
      <c r="JC10" s="12">
        <v>6.46</v>
      </c>
      <c r="JD10" s="12">
        <v>0.61</v>
      </c>
      <c r="JE10" s="12">
        <v>6.22</v>
      </c>
      <c r="JF10" s="12">
        <v>4.42</v>
      </c>
      <c r="JG10" s="11">
        <v>6.88</v>
      </c>
      <c r="JH10" s="11">
        <v>6.28</v>
      </c>
      <c r="JI10" s="11">
        <v>8.26</v>
      </c>
      <c r="JJ10" s="11">
        <v>8.5</v>
      </c>
      <c r="JK10" s="11">
        <v>5.75</v>
      </c>
      <c r="JL10" s="11">
        <v>3.73</v>
      </c>
      <c r="JM10" s="11">
        <v>7.04</v>
      </c>
      <c r="JN10" s="11">
        <v>3.27</v>
      </c>
      <c r="JO10" s="11">
        <v>6.9</v>
      </c>
      <c r="JP10" s="11">
        <v>7.48</v>
      </c>
      <c r="JQ10" s="11">
        <v>8.86</v>
      </c>
      <c r="JR10" s="11">
        <v>7.92</v>
      </c>
      <c r="JS10" s="11">
        <v>6.49</v>
      </c>
      <c r="JT10" s="11">
        <v>7.84</v>
      </c>
      <c r="JU10" s="11">
        <v>12.4</v>
      </c>
      <c r="JV10" s="11">
        <v>6.84</v>
      </c>
      <c r="JW10" s="11">
        <v>6.27</v>
      </c>
      <c r="JX10" s="11">
        <v>7.86</v>
      </c>
      <c r="JY10" s="11">
        <v>6.16</v>
      </c>
      <c r="JZ10" s="11">
        <v>6.36</v>
      </c>
      <c r="KA10" s="11">
        <v>7.64</v>
      </c>
      <c r="KB10" s="11">
        <v>5.49</v>
      </c>
      <c r="KC10" s="11">
        <v>8.0500000000000007</v>
      </c>
      <c r="KD10" s="11">
        <v>5.58</v>
      </c>
      <c r="KE10" s="11">
        <v>6.58</v>
      </c>
      <c r="KF10" s="11">
        <v>6.99</v>
      </c>
      <c r="KG10" s="11">
        <v>7.45</v>
      </c>
      <c r="KH10" s="11">
        <v>5.5</v>
      </c>
      <c r="KI10" s="11">
        <v>8.5</v>
      </c>
      <c r="KJ10" s="11">
        <v>9.31</v>
      </c>
      <c r="KK10" s="11">
        <v>9.3800000000000008</v>
      </c>
      <c r="KL10" s="11">
        <v>8.27</v>
      </c>
      <c r="KM10" s="11">
        <v>7.99</v>
      </c>
    </row>
    <row r="11" spans="1:299" x14ac:dyDescent="0.25">
      <c r="A11">
        <v>9</v>
      </c>
      <c r="B11" s="1">
        <v>40695</v>
      </c>
      <c r="C11" s="11">
        <v>795.64</v>
      </c>
      <c r="D11" s="11">
        <v>790.1</v>
      </c>
      <c r="E11" s="11">
        <v>822.72</v>
      </c>
      <c r="F11" s="11">
        <v>841.08</v>
      </c>
      <c r="G11" s="11">
        <v>816.33</v>
      </c>
      <c r="H11" s="11">
        <v>847.9</v>
      </c>
      <c r="I11" s="11">
        <v>763.38</v>
      </c>
      <c r="J11" s="11">
        <v>732.89</v>
      </c>
      <c r="K11" s="11">
        <v>804.54</v>
      </c>
      <c r="L11" s="11">
        <v>754.27</v>
      </c>
      <c r="M11" s="11">
        <v>807.61</v>
      </c>
      <c r="N11" s="11">
        <v>735.8</v>
      </c>
      <c r="O11" s="11">
        <v>743.56</v>
      </c>
      <c r="P11" s="11">
        <v>699.89</v>
      </c>
      <c r="Q11" s="11">
        <v>764.58</v>
      </c>
      <c r="R11" s="11">
        <v>725.23</v>
      </c>
      <c r="S11" s="11">
        <v>771.81</v>
      </c>
      <c r="T11" s="11">
        <v>727.21</v>
      </c>
      <c r="U11" s="11">
        <v>762.84</v>
      </c>
      <c r="V11" s="11">
        <v>836.29</v>
      </c>
      <c r="W11" s="11">
        <v>750.92</v>
      </c>
      <c r="X11" s="11">
        <v>702.89</v>
      </c>
      <c r="Y11" s="11">
        <v>898.87</v>
      </c>
      <c r="Z11" s="11">
        <v>873.27</v>
      </c>
      <c r="AA11" s="11">
        <v>778.48</v>
      </c>
      <c r="AB11" s="11">
        <v>774.47</v>
      </c>
      <c r="AC11" s="11">
        <v>793.46</v>
      </c>
      <c r="AD11" s="11">
        <v>770.8</v>
      </c>
      <c r="AE11" s="11">
        <v>798.12</v>
      </c>
      <c r="AF11" s="11">
        <v>800.45</v>
      </c>
      <c r="AG11" s="11">
        <v>803.68</v>
      </c>
      <c r="AH11" s="11">
        <v>768.65</v>
      </c>
      <c r="AI11" s="11">
        <v>830.3</v>
      </c>
      <c r="AJ11" s="11">
        <v>440.81</v>
      </c>
      <c r="AK11" s="11">
        <v>462.96</v>
      </c>
      <c r="AL11" s="11">
        <v>461.48</v>
      </c>
      <c r="AM11" s="11">
        <v>504.64</v>
      </c>
      <c r="AN11" s="11">
        <v>470.38</v>
      </c>
      <c r="AO11" s="11">
        <v>463.68</v>
      </c>
      <c r="AP11" s="11">
        <v>455</v>
      </c>
      <c r="AQ11" s="11">
        <v>441.63</v>
      </c>
      <c r="AR11" s="11">
        <v>468.12</v>
      </c>
      <c r="AS11" s="11">
        <v>440.08</v>
      </c>
      <c r="AT11" s="11">
        <v>487.38</v>
      </c>
      <c r="AU11" s="11">
        <v>435.26</v>
      </c>
      <c r="AV11" s="11">
        <v>433.17</v>
      </c>
      <c r="AW11" s="11">
        <v>424.55</v>
      </c>
      <c r="AX11" s="11">
        <v>451.25</v>
      </c>
      <c r="AY11" s="11">
        <v>438.07</v>
      </c>
      <c r="AZ11" s="11">
        <v>452.76</v>
      </c>
      <c r="BA11" s="11">
        <v>426.24</v>
      </c>
      <c r="BB11" s="11">
        <v>421.86</v>
      </c>
      <c r="BC11" s="11">
        <v>439.39</v>
      </c>
      <c r="BD11" s="11">
        <v>428.51</v>
      </c>
      <c r="BE11" s="11">
        <v>412.01</v>
      </c>
      <c r="BF11" s="11">
        <v>455.75</v>
      </c>
      <c r="BG11" s="11">
        <v>441.56</v>
      </c>
      <c r="BH11" s="11">
        <v>413.08</v>
      </c>
      <c r="BI11" s="11">
        <v>398.65</v>
      </c>
      <c r="BJ11" s="11">
        <v>406.83</v>
      </c>
      <c r="BK11" s="11">
        <v>443.34</v>
      </c>
      <c r="BL11" s="11">
        <v>465.22</v>
      </c>
      <c r="BM11" s="11">
        <v>475.53</v>
      </c>
      <c r="BN11" s="11">
        <v>448.81</v>
      </c>
      <c r="BO11" s="11">
        <v>456.49</v>
      </c>
      <c r="BP11" s="11">
        <v>492.37</v>
      </c>
      <c r="BQ11" s="11">
        <v>354.83</v>
      </c>
      <c r="BR11" s="11">
        <v>327.14</v>
      </c>
      <c r="BS11" s="11">
        <v>361.24</v>
      </c>
      <c r="BT11" s="11">
        <v>336.44</v>
      </c>
      <c r="BU11" s="11">
        <v>345.95</v>
      </c>
      <c r="BV11" s="11">
        <v>384.22</v>
      </c>
      <c r="BW11" s="11">
        <v>308.38</v>
      </c>
      <c r="BX11" s="11">
        <v>291.26</v>
      </c>
      <c r="BY11" s="11">
        <v>336.42</v>
      </c>
      <c r="BZ11" s="11">
        <v>314.19</v>
      </c>
      <c r="CA11" s="11">
        <v>320.23</v>
      </c>
      <c r="CB11" s="11">
        <v>300.54000000000002</v>
      </c>
      <c r="CC11" s="11">
        <v>310.39</v>
      </c>
      <c r="CD11" s="11">
        <v>275.33999999999997</v>
      </c>
      <c r="CE11" s="11">
        <v>313.33</v>
      </c>
      <c r="CF11" s="11">
        <v>287.16000000000003</v>
      </c>
      <c r="CG11" s="11">
        <v>319.05</v>
      </c>
      <c r="CH11" s="11">
        <v>300.97000000000003</v>
      </c>
      <c r="CI11" s="11">
        <v>340.98</v>
      </c>
      <c r="CJ11" s="11">
        <v>396.9</v>
      </c>
      <c r="CK11" s="11">
        <v>322.41000000000003</v>
      </c>
      <c r="CL11" s="11">
        <v>290.88</v>
      </c>
      <c r="CM11" s="11">
        <v>443.12</v>
      </c>
      <c r="CN11" s="11">
        <v>431.71</v>
      </c>
      <c r="CO11" s="11">
        <v>365.4</v>
      </c>
      <c r="CP11" s="11">
        <v>375.82</v>
      </c>
      <c r="CQ11" s="11">
        <v>386.63</v>
      </c>
      <c r="CR11" s="11">
        <v>327.45999999999998</v>
      </c>
      <c r="CS11" s="11">
        <v>332.9</v>
      </c>
      <c r="CT11" s="11">
        <v>324.92</v>
      </c>
      <c r="CU11" s="11">
        <v>354.87</v>
      </c>
      <c r="CV11" s="11">
        <v>312.16000000000003</v>
      </c>
      <c r="CW11" s="11">
        <v>337.93</v>
      </c>
      <c r="CX11" s="11">
        <v>398.18852778000002</v>
      </c>
      <c r="CY11" s="11">
        <v>393.56644745</v>
      </c>
      <c r="CZ11" s="11">
        <v>458.75702805999998</v>
      </c>
      <c r="DA11" s="11">
        <v>446.45451958000001</v>
      </c>
      <c r="DB11" s="11">
        <v>399.62333819000003</v>
      </c>
      <c r="DC11" s="11">
        <v>352.18078066999999</v>
      </c>
      <c r="DD11" s="11">
        <v>365.79726323</v>
      </c>
      <c r="DE11" s="11">
        <v>355.88962437999999</v>
      </c>
      <c r="DF11" s="11">
        <v>422.88810885999999</v>
      </c>
      <c r="DG11" s="11">
        <v>407.41880960999998</v>
      </c>
      <c r="DH11" s="11">
        <v>425.53917856999999</v>
      </c>
      <c r="DI11" s="11">
        <v>488.92573582</v>
      </c>
      <c r="DJ11" s="11">
        <v>429.43090185</v>
      </c>
      <c r="DK11" s="11">
        <v>352.67288100000002</v>
      </c>
      <c r="DL11" s="11">
        <v>422.79734941999999</v>
      </c>
      <c r="DM11" s="11">
        <v>387.72792747</v>
      </c>
      <c r="DN11" s="11">
        <v>385.61428884999998</v>
      </c>
      <c r="DO11" s="11">
        <v>386.37862364</v>
      </c>
      <c r="DP11" s="11">
        <v>403.59417898999999</v>
      </c>
      <c r="DQ11" s="11">
        <v>400.17409884</v>
      </c>
      <c r="DR11" s="11">
        <v>413.31995330000001</v>
      </c>
      <c r="DS11" s="11">
        <v>390.01697852000001</v>
      </c>
      <c r="DT11" s="11">
        <v>409.75012607000002</v>
      </c>
      <c r="DU11" s="11">
        <v>394.40157961</v>
      </c>
      <c r="DV11" s="11">
        <v>372.31279036000001</v>
      </c>
      <c r="DW11" s="11">
        <v>370.28633518999999</v>
      </c>
      <c r="DX11" s="11">
        <v>429.64324429999999</v>
      </c>
      <c r="DY11" s="11">
        <v>349.90540651999999</v>
      </c>
      <c r="DZ11" s="11">
        <v>407.46809244999997</v>
      </c>
      <c r="EA11" s="11">
        <v>376.21867256000002</v>
      </c>
      <c r="EB11" s="11">
        <v>458.46078459</v>
      </c>
      <c r="EC11" s="11">
        <v>405.90758260000001</v>
      </c>
      <c r="ED11" s="11">
        <v>366.74947996999998</v>
      </c>
      <c r="EE11" s="11" t="s">
        <v>43</v>
      </c>
      <c r="EF11" s="11" t="s">
        <v>43</v>
      </c>
      <c r="EG11" s="11" t="s">
        <v>43</v>
      </c>
      <c r="EH11" s="11" t="s">
        <v>43</v>
      </c>
      <c r="EI11" s="11" t="s">
        <v>43</v>
      </c>
      <c r="EJ11" s="11" t="s">
        <v>43</v>
      </c>
      <c r="EK11" s="11" t="s">
        <v>43</v>
      </c>
      <c r="EL11" s="11" t="s">
        <v>43</v>
      </c>
      <c r="EM11" s="11" t="s">
        <v>43</v>
      </c>
      <c r="EN11" s="11" t="s">
        <v>43</v>
      </c>
      <c r="EO11" s="11" t="s">
        <v>43</v>
      </c>
      <c r="EP11" s="11" t="s">
        <v>43</v>
      </c>
      <c r="EQ11" s="11" t="s">
        <v>43</v>
      </c>
      <c r="ER11" s="11" t="s">
        <v>43</v>
      </c>
      <c r="ES11" s="11" t="s">
        <v>43</v>
      </c>
      <c r="ET11" s="11" t="s">
        <v>43</v>
      </c>
      <c r="EU11" s="11" t="s">
        <v>43</v>
      </c>
      <c r="EV11" s="11" t="s">
        <v>43</v>
      </c>
      <c r="EW11" s="11" t="s">
        <v>43</v>
      </c>
      <c r="EX11" s="11" t="s">
        <v>43</v>
      </c>
      <c r="EY11" s="11" t="s">
        <v>43</v>
      </c>
      <c r="EZ11" s="11" t="s">
        <v>43</v>
      </c>
      <c r="FA11" s="11" t="s">
        <v>43</v>
      </c>
      <c r="FB11" s="11" t="s">
        <v>43</v>
      </c>
      <c r="FC11" s="11" t="s">
        <v>43</v>
      </c>
      <c r="FD11" s="11" t="s">
        <v>43</v>
      </c>
      <c r="FE11" s="11" t="s">
        <v>43</v>
      </c>
      <c r="FF11" s="11" t="s">
        <v>43</v>
      </c>
      <c r="FG11" s="11" t="s">
        <v>43</v>
      </c>
      <c r="FH11" s="11" t="s">
        <v>43</v>
      </c>
      <c r="FI11" s="11" t="s">
        <v>43</v>
      </c>
      <c r="FJ11" s="11" t="s">
        <v>43</v>
      </c>
      <c r="FK11" s="11" t="s">
        <v>43</v>
      </c>
      <c r="FL11" s="11" t="s">
        <v>43</v>
      </c>
      <c r="FM11" s="11" t="s">
        <v>43</v>
      </c>
      <c r="FN11" s="11" t="s">
        <v>43</v>
      </c>
      <c r="FO11" s="11" t="s">
        <v>43</v>
      </c>
      <c r="FP11" s="11" t="s">
        <v>43</v>
      </c>
      <c r="FQ11" s="11" t="s">
        <v>43</v>
      </c>
      <c r="FR11" s="11" t="s">
        <v>43</v>
      </c>
      <c r="FS11" s="11" t="s">
        <v>43</v>
      </c>
      <c r="FT11" s="11" t="s">
        <v>43</v>
      </c>
      <c r="FU11" s="11" t="s">
        <v>43</v>
      </c>
      <c r="FV11" s="11" t="s">
        <v>43</v>
      </c>
      <c r="FW11" s="11" t="s">
        <v>43</v>
      </c>
      <c r="FX11" s="11" t="s">
        <v>43</v>
      </c>
      <c r="FY11" s="11" t="s">
        <v>43</v>
      </c>
      <c r="FZ11" s="11" t="s">
        <v>43</v>
      </c>
      <c r="GA11" s="11" t="s">
        <v>43</v>
      </c>
      <c r="GB11" s="11" t="s">
        <v>43</v>
      </c>
      <c r="GC11" s="11" t="s">
        <v>43</v>
      </c>
      <c r="GD11" s="11" t="s">
        <v>43</v>
      </c>
      <c r="GE11" s="11" t="s">
        <v>43</v>
      </c>
      <c r="GF11" s="11" t="s">
        <v>43</v>
      </c>
      <c r="GG11" s="11" t="s">
        <v>43</v>
      </c>
      <c r="GH11" s="11" t="s">
        <v>43</v>
      </c>
      <c r="GI11" s="11" t="s">
        <v>43</v>
      </c>
      <c r="GJ11" s="11" t="s">
        <v>43</v>
      </c>
      <c r="GK11" s="11" t="s">
        <v>43</v>
      </c>
      <c r="GL11" s="11" t="s">
        <v>43</v>
      </c>
      <c r="GM11" s="11" t="s">
        <v>43</v>
      </c>
      <c r="GN11" s="11" t="s">
        <v>43</v>
      </c>
      <c r="GO11" s="11" t="s">
        <v>43</v>
      </c>
      <c r="GP11" s="11" t="s">
        <v>43</v>
      </c>
      <c r="GQ11" s="11" t="s">
        <v>43</v>
      </c>
      <c r="GR11" s="11" t="s">
        <v>43</v>
      </c>
      <c r="GS11" s="12">
        <v>0.6</v>
      </c>
      <c r="GT11" s="12">
        <v>0.19</v>
      </c>
      <c r="GU11" s="12">
        <v>0.36</v>
      </c>
      <c r="GV11" s="12">
        <v>0.43</v>
      </c>
      <c r="GW11" s="12">
        <v>0.28999999999999998</v>
      </c>
      <c r="GX11" s="12">
        <v>0.01</v>
      </c>
      <c r="GY11" s="12">
        <v>0.06</v>
      </c>
      <c r="GZ11" s="12">
        <v>0.08</v>
      </c>
      <c r="HA11" s="12">
        <v>0.4</v>
      </c>
      <c r="HB11" s="12">
        <v>0.48</v>
      </c>
      <c r="HC11" s="12">
        <v>1.51</v>
      </c>
      <c r="HD11" s="12">
        <v>0.14000000000000001</v>
      </c>
      <c r="HE11" s="12">
        <v>0.05</v>
      </c>
      <c r="HF11" s="12">
        <v>7.0000000000000007E-2</v>
      </c>
      <c r="HG11" s="12">
        <v>0.19</v>
      </c>
      <c r="HH11" s="12">
        <v>0.24</v>
      </c>
      <c r="HI11" s="12">
        <v>2.54</v>
      </c>
      <c r="HJ11" s="12">
        <v>0.41</v>
      </c>
      <c r="HK11" s="12">
        <v>0.19</v>
      </c>
      <c r="HL11" s="12">
        <v>0.3</v>
      </c>
      <c r="HM11" s="12">
        <v>0.1</v>
      </c>
      <c r="HN11" s="12">
        <v>2.5099999999999998</v>
      </c>
      <c r="HO11" s="12">
        <v>0.05</v>
      </c>
      <c r="HP11" s="12">
        <v>0.35</v>
      </c>
      <c r="HQ11" s="12">
        <v>1.31</v>
      </c>
      <c r="HR11" s="12">
        <v>0.51</v>
      </c>
      <c r="HS11" s="12">
        <v>0.22</v>
      </c>
      <c r="HT11" s="12">
        <v>3.83</v>
      </c>
      <c r="HU11" s="12">
        <v>1.73</v>
      </c>
      <c r="HV11" s="12">
        <v>0.6</v>
      </c>
      <c r="HW11" s="12">
        <v>5.26</v>
      </c>
      <c r="HX11" s="12">
        <v>0.24</v>
      </c>
      <c r="HY11" s="12">
        <v>0.06</v>
      </c>
      <c r="HZ11" s="12">
        <v>3.82</v>
      </c>
      <c r="IA11" s="12">
        <v>1.73</v>
      </c>
      <c r="IB11" s="12">
        <v>4.91</v>
      </c>
      <c r="IC11" s="12">
        <v>2.2999999999999998</v>
      </c>
      <c r="ID11" s="12">
        <v>1.43</v>
      </c>
      <c r="IE11" s="12">
        <v>0.42</v>
      </c>
      <c r="IF11" s="12">
        <v>1.04</v>
      </c>
      <c r="IG11" s="12">
        <v>1.63</v>
      </c>
      <c r="IH11" s="12">
        <v>3.94</v>
      </c>
      <c r="II11" s="12">
        <v>4.28</v>
      </c>
      <c r="IJ11" s="12">
        <v>7.63</v>
      </c>
      <c r="IK11" s="12">
        <v>5.12</v>
      </c>
      <c r="IL11" s="12">
        <v>3.51</v>
      </c>
      <c r="IM11" s="12">
        <v>1.29</v>
      </c>
      <c r="IN11" s="12">
        <v>6.03</v>
      </c>
      <c r="IO11" s="12">
        <v>1.33</v>
      </c>
      <c r="IP11" s="12">
        <v>3.66</v>
      </c>
      <c r="IQ11" s="12">
        <v>5.62</v>
      </c>
      <c r="IR11" s="12">
        <v>4.51</v>
      </c>
      <c r="IS11" s="12">
        <v>3.53</v>
      </c>
      <c r="IT11" s="12">
        <v>0.85</v>
      </c>
      <c r="IU11" s="12">
        <v>2.86</v>
      </c>
      <c r="IV11" s="12">
        <v>6.34</v>
      </c>
      <c r="IW11" s="12">
        <v>3.88</v>
      </c>
      <c r="IX11" s="12">
        <v>3.61</v>
      </c>
      <c r="IY11" s="12">
        <v>1.54</v>
      </c>
      <c r="IZ11" s="12">
        <v>5.15</v>
      </c>
      <c r="JA11" s="12">
        <v>5.69</v>
      </c>
      <c r="JB11" s="12">
        <v>5.92</v>
      </c>
      <c r="JC11" s="12">
        <v>7.1</v>
      </c>
      <c r="JD11" s="12">
        <v>5.9</v>
      </c>
      <c r="JE11" s="12">
        <v>6.47</v>
      </c>
      <c r="JF11" s="12">
        <v>4.4800000000000004</v>
      </c>
      <c r="JG11" s="11">
        <v>6.82</v>
      </c>
      <c r="JH11" s="11">
        <v>6.02</v>
      </c>
      <c r="JI11" s="11">
        <v>8.2200000000000006</v>
      </c>
      <c r="JJ11" s="11">
        <v>7.95</v>
      </c>
      <c r="JK11" s="11">
        <v>5.7</v>
      </c>
      <c r="JL11" s="11">
        <v>3.57</v>
      </c>
      <c r="JM11" s="11">
        <v>6.49</v>
      </c>
      <c r="JN11" s="11">
        <v>3.11</v>
      </c>
      <c r="JO11" s="11">
        <v>6.99</v>
      </c>
      <c r="JP11" s="11">
        <v>7.19</v>
      </c>
      <c r="JQ11" s="11">
        <v>10.26</v>
      </c>
      <c r="JR11" s="11">
        <v>7.46</v>
      </c>
      <c r="JS11" s="11">
        <v>6</v>
      </c>
      <c r="JT11" s="11">
        <v>7.73</v>
      </c>
      <c r="JU11" s="11">
        <v>8.08</v>
      </c>
      <c r="JV11" s="11">
        <v>6.61</v>
      </c>
      <c r="JW11" s="11">
        <v>6.46</v>
      </c>
      <c r="JX11" s="11">
        <v>7.58</v>
      </c>
      <c r="JY11" s="11">
        <v>6.16</v>
      </c>
      <c r="JZ11" s="11">
        <v>6.06</v>
      </c>
      <c r="KA11" s="11">
        <v>6.98</v>
      </c>
      <c r="KB11" s="11">
        <v>7.3</v>
      </c>
      <c r="KC11" s="11">
        <v>7.84</v>
      </c>
      <c r="KD11" s="11">
        <v>5.29</v>
      </c>
      <c r="KE11" s="11">
        <v>6.98</v>
      </c>
      <c r="KF11" s="11">
        <v>7.22</v>
      </c>
      <c r="KG11" s="11">
        <v>7.22</v>
      </c>
      <c r="KH11" s="11">
        <v>7.52</v>
      </c>
      <c r="KI11" s="11">
        <v>9.7899999999999991</v>
      </c>
      <c r="KJ11" s="11">
        <v>9.57</v>
      </c>
      <c r="KK11" s="11">
        <v>14.2</v>
      </c>
      <c r="KL11" s="11">
        <v>7.98</v>
      </c>
      <c r="KM11" s="11">
        <v>7.73</v>
      </c>
    </row>
    <row r="12" spans="1:299" x14ac:dyDescent="0.25">
      <c r="A12">
        <v>10</v>
      </c>
      <c r="B12" s="1">
        <v>40725</v>
      </c>
      <c r="C12" s="11">
        <v>800.02</v>
      </c>
      <c r="D12" s="11">
        <v>799.81</v>
      </c>
      <c r="E12" s="11">
        <v>823.72</v>
      </c>
      <c r="F12" s="11">
        <v>873.36</v>
      </c>
      <c r="G12" s="11">
        <v>844.82</v>
      </c>
      <c r="H12" s="11">
        <v>849.87</v>
      </c>
      <c r="I12" s="11">
        <v>764.52</v>
      </c>
      <c r="J12" s="11">
        <v>733.35</v>
      </c>
      <c r="K12" s="11">
        <v>804.84</v>
      </c>
      <c r="L12" s="11">
        <v>755.56</v>
      </c>
      <c r="M12" s="11">
        <v>811.62</v>
      </c>
      <c r="N12" s="11">
        <v>736.66</v>
      </c>
      <c r="O12" s="11">
        <v>744.41</v>
      </c>
      <c r="P12" s="11">
        <v>699.89</v>
      </c>
      <c r="Q12" s="11">
        <v>766.64</v>
      </c>
      <c r="R12" s="11">
        <v>725.2</v>
      </c>
      <c r="S12" s="11">
        <v>771.94</v>
      </c>
      <c r="T12" s="11">
        <v>727.42</v>
      </c>
      <c r="U12" s="11">
        <v>764.3</v>
      </c>
      <c r="V12" s="11">
        <v>837.88</v>
      </c>
      <c r="W12" s="11">
        <v>751.32</v>
      </c>
      <c r="X12" s="11">
        <v>702.9</v>
      </c>
      <c r="Y12" s="11">
        <v>898.85</v>
      </c>
      <c r="Z12" s="11">
        <v>876.34</v>
      </c>
      <c r="AA12" s="11">
        <v>797.43</v>
      </c>
      <c r="AB12" s="11">
        <v>814.9</v>
      </c>
      <c r="AC12" s="11">
        <v>794.58</v>
      </c>
      <c r="AD12" s="11">
        <v>770.85</v>
      </c>
      <c r="AE12" s="11">
        <v>799.49</v>
      </c>
      <c r="AF12" s="11">
        <v>800.45</v>
      </c>
      <c r="AG12" s="11">
        <v>805.3</v>
      </c>
      <c r="AH12" s="11">
        <v>769.89</v>
      </c>
      <c r="AI12" s="11">
        <v>832.42</v>
      </c>
      <c r="AJ12" s="11">
        <v>441.82</v>
      </c>
      <c r="AK12" s="11">
        <v>463.32</v>
      </c>
      <c r="AL12" s="11">
        <v>462.23</v>
      </c>
      <c r="AM12" s="11">
        <v>505.25</v>
      </c>
      <c r="AN12" s="11">
        <v>469.41</v>
      </c>
      <c r="AO12" s="11">
        <v>465.65</v>
      </c>
      <c r="AP12" s="11">
        <v>456.14</v>
      </c>
      <c r="AQ12" s="11">
        <v>440.64</v>
      </c>
      <c r="AR12" s="11">
        <v>468.29</v>
      </c>
      <c r="AS12" s="11">
        <v>441.37</v>
      </c>
      <c r="AT12" s="11">
        <v>491.39</v>
      </c>
      <c r="AU12" s="11">
        <v>436.12</v>
      </c>
      <c r="AV12" s="11">
        <v>434.02</v>
      </c>
      <c r="AW12" s="11">
        <v>424.55</v>
      </c>
      <c r="AX12" s="11">
        <v>453.31</v>
      </c>
      <c r="AY12" s="11">
        <v>438.04</v>
      </c>
      <c r="AZ12" s="11">
        <v>452.89</v>
      </c>
      <c r="BA12" s="11">
        <v>426.45</v>
      </c>
      <c r="BB12" s="11">
        <v>423.32</v>
      </c>
      <c r="BC12" s="11">
        <v>440.98</v>
      </c>
      <c r="BD12" s="11">
        <v>428.93</v>
      </c>
      <c r="BE12" s="11">
        <v>412.02</v>
      </c>
      <c r="BF12" s="11">
        <v>455.73</v>
      </c>
      <c r="BG12" s="11">
        <v>444.63</v>
      </c>
      <c r="BH12" s="11">
        <v>411.93</v>
      </c>
      <c r="BI12" s="11">
        <v>396.73</v>
      </c>
      <c r="BJ12" s="11">
        <v>405.78</v>
      </c>
      <c r="BK12" s="11">
        <v>443.39</v>
      </c>
      <c r="BL12" s="11">
        <v>466.59</v>
      </c>
      <c r="BM12" s="11">
        <v>475.53</v>
      </c>
      <c r="BN12" s="11">
        <v>450.42</v>
      </c>
      <c r="BO12" s="11">
        <v>457.73</v>
      </c>
      <c r="BP12" s="11">
        <v>494.49</v>
      </c>
      <c r="BQ12" s="11">
        <v>358.2</v>
      </c>
      <c r="BR12" s="11">
        <v>336.49</v>
      </c>
      <c r="BS12" s="11">
        <v>361.49</v>
      </c>
      <c r="BT12" s="11">
        <v>368.11</v>
      </c>
      <c r="BU12" s="11">
        <v>375.41</v>
      </c>
      <c r="BV12" s="11">
        <v>384.22</v>
      </c>
      <c r="BW12" s="11">
        <v>308.38</v>
      </c>
      <c r="BX12" s="11">
        <v>292.70999999999998</v>
      </c>
      <c r="BY12" s="11">
        <v>336.55</v>
      </c>
      <c r="BZ12" s="11">
        <v>314.19</v>
      </c>
      <c r="CA12" s="11">
        <v>320.23</v>
      </c>
      <c r="CB12" s="11">
        <v>300.54000000000002</v>
      </c>
      <c r="CC12" s="11">
        <v>310.39</v>
      </c>
      <c r="CD12" s="11">
        <v>275.33999999999997</v>
      </c>
      <c r="CE12" s="11">
        <v>313.33</v>
      </c>
      <c r="CF12" s="11">
        <v>287.16000000000003</v>
      </c>
      <c r="CG12" s="11">
        <v>319.05</v>
      </c>
      <c r="CH12" s="11">
        <v>300.97000000000003</v>
      </c>
      <c r="CI12" s="11">
        <v>340.98</v>
      </c>
      <c r="CJ12" s="11">
        <v>396.9</v>
      </c>
      <c r="CK12" s="11">
        <v>322.39</v>
      </c>
      <c r="CL12" s="11">
        <v>290.88</v>
      </c>
      <c r="CM12" s="11">
        <v>443.12</v>
      </c>
      <c r="CN12" s="11">
        <v>431.71</v>
      </c>
      <c r="CO12" s="11">
        <v>385.5</v>
      </c>
      <c r="CP12" s="11">
        <v>418.17</v>
      </c>
      <c r="CQ12" s="11">
        <v>388.8</v>
      </c>
      <c r="CR12" s="11">
        <v>327.45999999999998</v>
      </c>
      <c r="CS12" s="11">
        <v>332.9</v>
      </c>
      <c r="CT12" s="11">
        <v>324.92</v>
      </c>
      <c r="CU12" s="11">
        <v>354.88</v>
      </c>
      <c r="CV12" s="11">
        <v>312.16000000000003</v>
      </c>
      <c r="CW12" s="11">
        <v>337.93</v>
      </c>
      <c r="CX12" s="11">
        <v>400.37856468000001</v>
      </c>
      <c r="CY12" s="11">
        <v>398.40731475000001</v>
      </c>
      <c r="CZ12" s="11">
        <v>459.30753649000002</v>
      </c>
      <c r="DA12" s="11">
        <v>463.59837313999998</v>
      </c>
      <c r="DB12" s="11">
        <v>413.57019270000001</v>
      </c>
      <c r="DC12" s="11">
        <v>352.99079646000001</v>
      </c>
      <c r="DD12" s="11">
        <v>366.34595911999997</v>
      </c>
      <c r="DE12" s="11">
        <v>356.10315816000002</v>
      </c>
      <c r="DF12" s="11">
        <v>423.0572641</v>
      </c>
      <c r="DG12" s="11">
        <v>408.11142159000002</v>
      </c>
      <c r="DH12" s="11">
        <v>427.66687445999997</v>
      </c>
      <c r="DI12" s="11">
        <v>489.5124467</v>
      </c>
      <c r="DJ12" s="11">
        <v>429.90327585</v>
      </c>
      <c r="DK12" s="11">
        <v>352.67288100000002</v>
      </c>
      <c r="DL12" s="11">
        <v>423.93890227000003</v>
      </c>
      <c r="DM12" s="11">
        <v>387.72792747</v>
      </c>
      <c r="DN12" s="11">
        <v>385.69141171000001</v>
      </c>
      <c r="DO12" s="11">
        <v>386.49453721999998</v>
      </c>
      <c r="DP12" s="11">
        <v>404.36100793000003</v>
      </c>
      <c r="DQ12" s="11">
        <v>400.93442963000001</v>
      </c>
      <c r="DR12" s="11">
        <v>413.52661326999998</v>
      </c>
      <c r="DS12" s="11">
        <v>390.01697852000001</v>
      </c>
      <c r="DT12" s="11">
        <v>409.75012607000002</v>
      </c>
      <c r="DU12" s="11">
        <v>395.78198514000002</v>
      </c>
      <c r="DV12" s="11">
        <v>381.35999115999999</v>
      </c>
      <c r="DW12" s="11">
        <v>389.61528189000001</v>
      </c>
      <c r="DX12" s="11">
        <v>430.24474484000001</v>
      </c>
      <c r="DY12" s="11">
        <v>349.94039706000001</v>
      </c>
      <c r="DZ12" s="11">
        <v>408.16078821000002</v>
      </c>
      <c r="EA12" s="11">
        <v>376.21867256000002</v>
      </c>
      <c r="EB12" s="11">
        <v>459.37770616</v>
      </c>
      <c r="EC12" s="11">
        <v>406.55703473</v>
      </c>
      <c r="ED12" s="11">
        <v>367.70302862</v>
      </c>
      <c r="EE12" s="11" t="s">
        <v>43</v>
      </c>
      <c r="EF12" s="11" t="s">
        <v>43</v>
      </c>
      <c r="EG12" s="11" t="s">
        <v>43</v>
      </c>
      <c r="EH12" s="11" t="s">
        <v>43</v>
      </c>
      <c r="EI12" s="11" t="s">
        <v>43</v>
      </c>
      <c r="EJ12" s="11" t="s">
        <v>43</v>
      </c>
      <c r="EK12" s="11" t="s">
        <v>43</v>
      </c>
      <c r="EL12" s="11" t="s">
        <v>43</v>
      </c>
      <c r="EM12" s="11" t="s">
        <v>43</v>
      </c>
      <c r="EN12" s="11" t="s">
        <v>43</v>
      </c>
      <c r="EO12" s="11" t="s">
        <v>43</v>
      </c>
      <c r="EP12" s="11" t="s">
        <v>43</v>
      </c>
      <c r="EQ12" s="11" t="s">
        <v>43</v>
      </c>
      <c r="ER12" s="11" t="s">
        <v>43</v>
      </c>
      <c r="ES12" s="11" t="s">
        <v>43</v>
      </c>
      <c r="ET12" s="11" t="s">
        <v>43</v>
      </c>
      <c r="EU12" s="11" t="s">
        <v>43</v>
      </c>
      <c r="EV12" s="11" t="s">
        <v>43</v>
      </c>
      <c r="EW12" s="11" t="s">
        <v>43</v>
      </c>
      <c r="EX12" s="11" t="s">
        <v>43</v>
      </c>
      <c r="EY12" s="11" t="s">
        <v>43</v>
      </c>
      <c r="EZ12" s="11" t="s">
        <v>43</v>
      </c>
      <c r="FA12" s="11" t="s">
        <v>43</v>
      </c>
      <c r="FB12" s="11" t="s">
        <v>43</v>
      </c>
      <c r="FC12" s="11" t="s">
        <v>43</v>
      </c>
      <c r="FD12" s="11" t="s">
        <v>43</v>
      </c>
      <c r="FE12" s="11" t="s">
        <v>43</v>
      </c>
      <c r="FF12" s="11" t="s">
        <v>43</v>
      </c>
      <c r="FG12" s="11" t="s">
        <v>43</v>
      </c>
      <c r="FH12" s="11" t="s">
        <v>43</v>
      </c>
      <c r="FI12" s="11" t="s">
        <v>43</v>
      </c>
      <c r="FJ12" s="11" t="s">
        <v>43</v>
      </c>
      <c r="FK12" s="11" t="s">
        <v>43</v>
      </c>
      <c r="FL12" s="11" t="s">
        <v>43</v>
      </c>
      <c r="FM12" s="11" t="s">
        <v>43</v>
      </c>
      <c r="FN12" s="11" t="s">
        <v>43</v>
      </c>
      <c r="FO12" s="11" t="s">
        <v>43</v>
      </c>
      <c r="FP12" s="11" t="s">
        <v>43</v>
      </c>
      <c r="FQ12" s="11" t="s">
        <v>43</v>
      </c>
      <c r="FR12" s="11" t="s">
        <v>43</v>
      </c>
      <c r="FS12" s="11" t="s">
        <v>43</v>
      </c>
      <c r="FT12" s="11" t="s">
        <v>43</v>
      </c>
      <c r="FU12" s="11" t="s">
        <v>43</v>
      </c>
      <c r="FV12" s="11" t="s">
        <v>43</v>
      </c>
      <c r="FW12" s="11" t="s">
        <v>43</v>
      </c>
      <c r="FX12" s="11" t="s">
        <v>43</v>
      </c>
      <c r="FY12" s="11" t="s">
        <v>43</v>
      </c>
      <c r="FZ12" s="11" t="s">
        <v>43</v>
      </c>
      <c r="GA12" s="11" t="s">
        <v>43</v>
      </c>
      <c r="GB12" s="11" t="s">
        <v>43</v>
      </c>
      <c r="GC12" s="11" t="s">
        <v>43</v>
      </c>
      <c r="GD12" s="11" t="s">
        <v>43</v>
      </c>
      <c r="GE12" s="11" t="s">
        <v>43</v>
      </c>
      <c r="GF12" s="11" t="s">
        <v>43</v>
      </c>
      <c r="GG12" s="11" t="s">
        <v>43</v>
      </c>
      <c r="GH12" s="11" t="s">
        <v>43</v>
      </c>
      <c r="GI12" s="11" t="s">
        <v>43</v>
      </c>
      <c r="GJ12" s="11" t="s">
        <v>43</v>
      </c>
      <c r="GK12" s="11" t="s">
        <v>43</v>
      </c>
      <c r="GL12" s="11" t="s">
        <v>43</v>
      </c>
      <c r="GM12" s="11" t="s">
        <v>43</v>
      </c>
      <c r="GN12" s="11" t="s">
        <v>43</v>
      </c>
      <c r="GO12" s="11" t="s">
        <v>43</v>
      </c>
      <c r="GP12" s="11" t="s">
        <v>43</v>
      </c>
      <c r="GQ12" s="11" t="s">
        <v>43</v>
      </c>
      <c r="GR12" s="11" t="s">
        <v>43</v>
      </c>
      <c r="GS12" s="12">
        <v>0.55000000000000004</v>
      </c>
      <c r="GT12" s="12">
        <v>1.23</v>
      </c>
      <c r="GU12" s="12">
        <v>0.12</v>
      </c>
      <c r="GV12" s="12">
        <v>3.84</v>
      </c>
      <c r="GW12" s="12">
        <v>3.49</v>
      </c>
      <c r="GX12" s="12">
        <v>0.23</v>
      </c>
      <c r="GY12" s="12">
        <v>0.15</v>
      </c>
      <c r="GZ12" s="12">
        <v>0.06</v>
      </c>
      <c r="HA12" s="12">
        <v>0.04</v>
      </c>
      <c r="HB12" s="12">
        <v>0.17</v>
      </c>
      <c r="HC12" s="12">
        <v>0.5</v>
      </c>
      <c r="HD12" s="12">
        <v>0.12</v>
      </c>
      <c r="HE12" s="12">
        <v>0.11</v>
      </c>
      <c r="HF12" s="12">
        <v>0</v>
      </c>
      <c r="HG12" s="12">
        <v>0.27</v>
      </c>
      <c r="HH12" s="12">
        <v>0</v>
      </c>
      <c r="HI12" s="12">
        <v>0.02</v>
      </c>
      <c r="HJ12" s="12">
        <v>0.03</v>
      </c>
      <c r="HK12" s="12">
        <v>0.19</v>
      </c>
      <c r="HL12" s="12">
        <v>0.19</v>
      </c>
      <c r="HM12" s="12">
        <v>0.05</v>
      </c>
      <c r="HN12" s="12">
        <v>0</v>
      </c>
      <c r="HO12" s="12">
        <v>0</v>
      </c>
      <c r="HP12" s="12">
        <v>0.35</v>
      </c>
      <c r="HQ12" s="12">
        <v>2.4300000000000002</v>
      </c>
      <c r="HR12" s="12">
        <v>5.22</v>
      </c>
      <c r="HS12" s="12">
        <v>0.14000000000000001</v>
      </c>
      <c r="HT12" s="12">
        <v>0.01</v>
      </c>
      <c r="HU12" s="12">
        <v>0.17</v>
      </c>
      <c r="HV12" s="12">
        <v>0</v>
      </c>
      <c r="HW12" s="12">
        <v>0.2</v>
      </c>
      <c r="HX12" s="12">
        <v>0.16</v>
      </c>
      <c r="HY12" s="12">
        <v>0.26</v>
      </c>
      <c r="HZ12" s="12">
        <v>4.3899999999999997</v>
      </c>
      <c r="IA12" s="12">
        <v>2.98</v>
      </c>
      <c r="IB12" s="12">
        <v>5.04</v>
      </c>
      <c r="IC12" s="12">
        <v>6.22</v>
      </c>
      <c r="ID12" s="12">
        <v>4.97</v>
      </c>
      <c r="IE12" s="12">
        <v>0.65</v>
      </c>
      <c r="IF12" s="12">
        <v>1.19</v>
      </c>
      <c r="IG12" s="12">
        <v>1.69</v>
      </c>
      <c r="IH12" s="12">
        <v>3.98</v>
      </c>
      <c r="II12" s="12">
        <v>4.45</v>
      </c>
      <c r="IJ12" s="12">
        <v>8.16</v>
      </c>
      <c r="IK12" s="12">
        <v>5.24</v>
      </c>
      <c r="IL12" s="12">
        <v>3.62</v>
      </c>
      <c r="IM12" s="12">
        <v>1.29</v>
      </c>
      <c r="IN12" s="12">
        <v>6.32</v>
      </c>
      <c r="IO12" s="12">
        <v>1.33</v>
      </c>
      <c r="IP12" s="12">
        <v>3.68</v>
      </c>
      <c r="IQ12" s="12">
        <v>5.65</v>
      </c>
      <c r="IR12" s="12">
        <v>4.71</v>
      </c>
      <c r="IS12" s="12">
        <v>3.73</v>
      </c>
      <c r="IT12" s="12">
        <v>0.9</v>
      </c>
      <c r="IU12" s="12">
        <v>2.86</v>
      </c>
      <c r="IV12" s="12">
        <v>6.33</v>
      </c>
      <c r="IW12" s="12">
        <v>4.25</v>
      </c>
      <c r="IX12" s="12">
        <v>6.13</v>
      </c>
      <c r="IY12" s="12">
        <v>6.84</v>
      </c>
      <c r="IZ12" s="12">
        <v>5.29</v>
      </c>
      <c r="JA12" s="12">
        <v>5.7</v>
      </c>
      <c r="JB12" s="12">
        <v>6.1</v>
      </c>
      <c r="JC12" s="12">
        <v>7.1</v>
      </c>
      <c r="JD12" s="12">
        <v>6.11</v>
      </c>
      <c r="JE12" s="12">
        <v>6.64</v>
      </c>
      <c r="JF12" s="12">
        <v>4.74</v>
      </c>
      <c r="JG12" s="11">
        <v>6.61</v>
      </c>
      <c r="JH12" s="11">
        <v>6.7</v>
      </c>
      <c r="JI12" s="11">
        <v>7.74</v>
      </c>
      <c r="JJ12" s="11">
        <v>7.78</v>
      </c>
      <c r="JK12" s="11">
        <v>9.0299999999999994</v>
      </c>
      <c r="JL12" s="11">
        <v>3.64</v>
      </c>
      <c r="JM12" s="11">
        <v>6.33</v>
      </c>
      <c r="JN12" s="11">
        <v>2.9</v>
      </c>
      <c r="JO12" s="11">
        <v>6.16</v>
      </c>
      <c r="JP12" s="11">
        <v>7.01</v>
      </c>
      <c r="JQ12" s="11">
        <v>10.54</v>
      </c>
      <c r="JR12" s="11">
        <v>7.48</v>
      </c>
      <c r="JS12" s="11">
        <v>5.6</v>
      </c>
      <c r="JT12" s="11">
        <v>7.52</v>
      </c>
      <c r="JU12" s="11">
        <v>7.75</v>
      </c>
      <c r="JV12" s="11">
        <v>6.38</v>
      </c>
      <c r="JW12" s="11">
        <v>5.72</v>
      </c>
      <c r="JX12" s="11">
        <v>7.14</v>
      </c>
      <c r="JY12" s="11">
        <v>6.1</v>
      </c>
      <c r="JZ12" s="11">
        <v>6.01</v>
      </c>
      <c r="KA12" s="11">
        <v>6.91</v>
      </c>
      <c r="KB12" s="11">
        <v>6.27</v>
      </c>
      <c r="KC12" s="11">
        <v>7.53</v>
      </c>
      <c r="KD12" s="11">
        <v>5.42</v>
      </c>
      <c r="KE12" s="11">
        <v>7.38</v>
      </c>
      <c r="KF12" s="11">
        <v>7.56</v>
      </c>
      <c r="KG12" s="11">
        <v>7.08</v>
      </c>
      <c r="KH12" s="11">
        <v>7.17</v>
      </c>
      <c r="KI12" s="11">
        <v>7.54</v>
      </c>
      <c r="KJ12" s="11">
        <v>8.51</v>
      </c>
      <c r="KK12" s="11">
        <v>7.3</v>
      </c>
      <c r="KL12" s="11">
        <v>7.91</v>
      </c>
      <c r="KM12" s="11">
        <v>7.27</v>
      </c>
    </row>
    <row r="13" spans="1:299" x14ac:dyDescent="0.25">
      <c r="A13">
        <v>11</v>
      </c>
      <c r="B13" s="1">
        <v>40756</v>
      </c>
      <c r="C13" s="11">
        <v>801.11</v>
      </c>
      <c r="D13" s="11">
        <v>800.93</v>
      </c>
      <c r="E13" s="11">
        <v>824.83</v>
      </c>
      <c r="F13" s="11">
        <v>874.21</v>
      </c>
      <c r="G13" s="11">
        <v>844.95</v>
      </c>
      <c r="H13" s="11">
        <v>851.93</v>
      </c>
      <c r="I13" s="11">
        <v>766.27</v>
      </c>
      <c r="J13" s="11">
        <v>733.9</v>
      </c>
      <c r="K13" s="11">
        <v>805.67</v>
      </c>
      <c r="L13" s="11">
        <v>756.14</v>
      </c>
      <c r="M13" s="11">
        <v>812.26</v>
      </c>
      <c r="N13" s="11">
        <v>737</v>
      </c>
      <c r="O13" s="11">
        <v>745.56</v>
      </c>
      <c r="P13" s="11">
        <v>701.64</v>
      </c>
      <c r="Q13" s="11">
        <v>767.43</v>
      </c>
      <c r="R13" s="11">
        <v>725.54</v>
      </c>
      <c r="S13" s="11">
        <v>773.12</v>
      </c>
      <c r="T13" s="11">
        <v>728.17</v>
      </c>
      <c r="U13" s="11">
        <v>764.32</v>
      </c>
      <c r="V13" s="11">
        <v>839.54</v>
      </c>
      <c r="W13" s="11">
        <v>751.84</v>
      </c>
      <c r="X13" s="11">
        <v>705.84</v>
      </c>
      <c r="Y13" s="11">
        <v>899.06</v>
      </c>
      <c r="Z13" s="11">
        <v>879.15</v>
      </c>
      <c r="AA13" s="11">
        <v>798.24</v>
      </c>
      <c r="AB13" s="11">
        <v>814.96</v>
      </c>
      <c r="AC13" s="11">
        <v>796.14</v>
      </c>
      <c r="AD13" s="11">
        <v>772.23</v>
      </c>
      <c r="AE13" s="11">
        <v>800.35</v>
      </c>
      <c r="AF13" s="11">
        <v>801.42</v>
      </c>
      <c r="AG13" s="11">
        <v>805.89</v>
      </c>
      <c r="AH13" s="11">
        <v>770.15</v>
      </c>
      <c r="AI13" s="11">
        <v>834.43</v>
      </c>
      <c r="AJ13" s="11">
        <v>443.06</v>
      </c>
      <c r="AK13" s="11">
        <v>464.25</v>
      </c>
      <c r="AL13" s="11">
        <v>461.77</v>
      </c>
      <c r="AM13" s="11">
        <v>506.1</v>
      </c>
      <c r="AN13" s="11">
        <v>469.54</v>
      </c>
      <c r="AO13" s="11">
        <v>468.26</v>
      </c>
      <c r="AP13" s="11">
        <v>457.89</v>
      </c>
      <c r="AQ13" s="11">
        <v>441.19</v>
      </c>
      <c r="AR13" s="11">
        <v>467.73</v>
      </c>
      <c r="AS13" s="11">
        <v>441.95</v>
      </c>
      <c r="AT13" s="11">
        <v>492.03</v>
      </c>
      <c r="AU13" s="11">
        <v>436.46</v>
      </c>
      <c r="AV13" s="11">
        <v>435.17</v>
      </c>
      <c r="AW13" s="11">
        <v>426.3</v>
      </c>
      <c r="AX13" s="11">
        <v>454.1</v>
      </c>
      <c r="AY13" s="11">
        <v>438.38</v>
      </c>
      <c r="AZ13" s="11">
        <v>454.07</v>
      </c>
      <c r="BA13" s="11">
        <v>427.2</v>
      </c>
      <c r="BB13" s="11">
        <v>423.34</v>
      </c>
      <c r="BC13" s="11">
        <v>443.09</v>
      </c>
      <c r="BD13" s="11">
        <v>429.38</v>
      </c>
      <c r="BE13" s="11">
        <v>415.31</v>
      </c>
      <c r="BF13" s="11">
        <v>455.94</v>
      </c>
      <c r="BG13" s="11">
        <v>448.4</v>
      </c>
      <c r="BH13" s="11">
        <v>412.74</v>
      </c>
      <c r="BI13" s="11">
        <v>396.79</v>
      </c>
      <c r="BJ13" s="11">
        <v>407.34</v>
      </c>
      <c r="BK13" s="11">
        <v>444.77</v>
      </c>
      <c r="BL13" s="11">
        <v>467.43</v>
      </c>
      <c r="BM13" s="11">
        <v>476.49</v>
      </c>
      <c r="BN13" s="11">
        <v>450.92</v>
      </c>
      <c r="BO13" s="11">
        <v>457.99</v>
      </c>
      <c r="BP13" s="11">
        <v>496.5</v>
      </c>
      <c r="BQ13" s="11">
        <v>358.05</v>
      </c>
      <c r="BR13" s="11">
        <v>336.68</v>
      </c>
      <c r="BS13" s="11">
        <v>363.06</v>
      </c>
      <c r="BT13" s="11">
        <v>368.11</v>
      </c>
      <c r="BU13" s="11">
        <v>375.41</v>
      </c>
      <c r="BV13" s="11">
        <v>383.67</v>
      </c>
      <c r="BW13" s="11">
        <v>308.38</v>
      </c>
      <c r="BX13" s="11">
        <v>292.70999999999998</v>
      </c>
      <c r="BY13" s="11">
        <v>337.94</v>
      </c>
      <c r="BZ13" s="11">
        <v>314.19</v>
      </c>
      <c r="CA13" s="11">
        <v>320.23</v>
      </c>
      <c r="CB13" s="11">
        <v>300.54000000000002</v>
      </c>
      <c r="CC13" s="11">
        <v>310.39</v>
      </c>
      <c r="CD13" s="11">
        <v>275.33999999999997</v>
      </c>
      <c r="CE13" s="11">
        <v>313.33</v>
      </c>
      <c r="CF13" s="11">
        <v>287.16000000000003</v>
      </c>
      <c r="CG13" s="11">
        <v>319.05</v>
      </c>
      <c r="CH13" s="11">
        <v>300.97000000000003</v>
      </c>
      <c r="CI13" s="11">
        <v>340.98</v>
      </c>
      <c r="CJ13" s="11">
        <v>396.45</v>
      </c>
      <c r="CK13" s="11">
        <v>322.45999999999998</v>
      </c>
      <c r="CL13" s="11">
        <v>290.52999999999997</v>
      </c>
      <c r="CM13" s="11">
        <v>443.12</v>
      </c>
      <c r="CN13" s="11">
        <v>430.75</v>
      </c>
      <c r="CO13" s="11">
        <v>385.5</v>
      </c>
      <c r="CP13" s="11">
        <v>418.17</v>
      </c>
      <c r="CQ13" s="11">
        <v>388.8</v>
      </c>
      <c r="CR13" s="11">
        <v>327.45999999999998</v>
      </c>
      <c r="CS13" s="11">
        <v>332.92</v>
      </c>
      <c r="CT13" s="11">
        <v>324.93</v>
      </c>
      <c r="CU13" s="11">
        <v>354.97</v>
      </c>
      <c r="CV13" s="11">
        <v>312.16000000000003</v>
      </c>
      <c r="CW13" s="11">
        <v>337.93</v>
      </c>
      <c r="CX13" s="11">
        <v>400.93909466999997</v>
      </c>
      <c r="CY13" s="11">
        <v>398.96508498999998</v>
      </c>
      <c r="CZ13" s="11">
        <v>459.90463628999998</v>
      </c>
      <c r="DA13" s="11">
        <v>464.06197150999998</v>
      </c>
      <c r="DB13" s="11">
        <v>413.65290672999998</v>
      </c>
      <c r="DC13" s="11">
        <v>353.83797437999999</v>
      </c>
      <c r="DD13" s="11">
        <v>367.18855482999999</v>
      </c>
      <c r="DE13" s="11">
        <v>356.35243036999998</v>
      </c>
      <c r="DF13" s="11">
        <v>423.48032137000001</v>
      </c>
      <c r="DG13" s="11">
        <v>408.43791073</v>
      </c>
      <c r="DH13" s="11">
        <v>428.00900796000002</v>
      </c>
      <c r="DI13" s="11">
        <v>489.75720293000001</v>
      </c>
      <c r="DJ13" s="11">
        <v>430.54813075999999</v>
      </c>
      <c r="DK13" s="11">
        <v>353.55456320000002</v>
      </c>
      <c r="DL13" s="11">
        <v>424.36284117000002</v>
      </c>
      <c r="DM13" s="11">
        <v>387.92179143999999</v>
      </c>
      <c r="DN13" s="11">
        <v>386.26994882999998</v>
      </c>
      <c r="DO13" s="11">
        <v>386.88103175999998</v>
      </c>
      <c r="DP13" s="11">
        <v>404.36100793000003</v>
      </c>
      <c r="DQ13" s="11">
        <v>401.73629849000002</v>
      </c>
      <c r="DR13" s="11">
        <v>413.81608189999997</v>
      </c>
      <c r="DS13" s="11">
        <v>391.65504983</v>
      </c>
      <c r="DT13" s="11">
        <v>409.83207609999999</v>
      </c>
      <c r="DU13" s="11">
        <v>397.04848749000001</v>
      </c>
      <c r="DV13" s="11">
        <v>381.74135115000001</v>
      </c>
      <c r="DW13" s="11">
        <v>389.65424340999999</v>
      </c>
      <c r="DX13" s="11">
        <v>431.10523432999997</v>
      </c>
      <c r="DY13" s="11">
        <v>350.57028976999999</v>
      </c>
      <c r="DZ13" s="11">
        <v>408.60976506999998</v>
      </c>
      <c r="EA13" s="11">
        <v>376.67013496999999</v>
      </c>
      <c r="EB13" s="11">
        <v>459.69927054999999</v>
      </c>
      <c r="EC13" s="11">
        <v>406.67900184000001</v>
      </c>
      <c r="ED13" s="11">
        <v>368.58551589000001</v>
      </c>
      <c r="EE13" s="11" t="s">
        <v>43</v>
      </c>
      <c r="EF13" s="11" t="s">
        <v>43</v>
      </c>
      <c r="EG13" s="11" t="s">
        <v>43</v>
      </c>
      <c r="EH13" s="11" t="s">
        <v>43</v>
      </c>
      <c r="EI13" s="11" t="s">
        <v>43</v>
      </c>
      <c r="EJ13" s="11" t="s">
        <v>43</v>
      </c>
      <c r="EK13" s="11" t="s">
        <v>43</v>
      </c>
      <c r="EL13" s="11" t="s">
        <v>43</v>
      </c>
      <c r="EM13" s="11" t="s">
        <v>43</v>
      </c>
      <c r="EN13" s="11" t="s">
        <v>43</v>
      </c>
      <c r="EO13" s="11" t="s">
        <v>43</v>
      </c>
      <c r="EP13" s="11" t="s">
        <v>43</v>
      </c>
      <c r="EQ13" s="11" t="s">
        <v>43</v>
      </c>
      <c r="ER13" s="11" t="s">
        <v>43</v>
      </c>
      <c r="ES13" s="11" t="s">
        <v>43</v>
      </c>
      <c r="ET13" s="11" t="s">
        <v>43</v>
      </c>
      <c r="EU13" s="11" t="s">
        <v>43</v>
      </c>
      <c r="EV13" s="11" t="s">
        <v>43</v>
      </c>
      <c r="EW13" s="11" t="s">
        <v>43</v>
      </c>
      <c r="EX13" s="11" t="s">
        <v>43</v>
      </c>
      <c r="EY13" s="11" t="s">
        <v>43</v>
      </c>
      <c r="EZ13" s="11" t="s">
        <v>43</v>
      </c>
      <c r="FA13" s="11" t="s">
        <v>43</v>
      </c>
      <c r="FB13" s="11" t="s">
        <v>43</v>
      </c>
      <c r="FC13" s="11" t="s">
        <v>43</v>
      </c>
      <c r="FD13" s="11" t="s">
        <v>43</v>
      </c>
      <c r="FE13" s="11" t="s">
        <v>43</v>
      </c>
      <c r="FF13" s="11" t="s">
        <v>43</v>
      </c>
      <c r="FG13" s="11" t="s">
        <v>43</v>
      </c>
      <c r="FH13" s="11" t="s">
        <v>43</v>
      </c>
      <c r="FI13" s="11" t="s">
        <v>43</v>
      </c>
      <c r="FJ13" s="11" t="s">
        <v>43</v>
      </c>
      <c r="FK13" s="11" t="s">
        <v>43</v>
      </c>
      <c r="FL13" s="11" t="s">
        <v>43</v>
      </c>
      <c r="FM13" s="11" t="s">
        <v>43</v>
      </c>
      <c r="FN13" s="11" t="s">
        <v>43</v>
      </c>
      <c r="FO13" s="11" t="s">
        <v>43</v>
      </c>
      <c r="FP13" s="11" t="s">
        <v>43</v>
      </c>
      <c r="FQ13" s="11" t="s">
        <v>43</v>
      </c>
      <c r="FR13" s="11" t="s">
        <v>43</v>
      </c>
      <c r="FS13" s="11" t="s">
        <v>43</v>
      </c>
      <c r="FT13" s="11" t="s">
        <v>43</v>
      </c>
      <c r="FU13" s="11" t="s">
        <v>43</v>
      </c>
      <c r="FV13" s="11" t="s">
        <v>43</v>
      </c>
      <c r="FW13" s="11" t="s">
        <v>43</v>
      </c>
      <c r="FX13" s="11" t="s">
        <v>43</v>
      </c>
      <c r="FY13" s="11" t="s">
        <v>43</v>
      </c>
      <c r="FZ13" s="11" t="s">
        <v>43</v>
      </c>
      <c r="GA13" s="11" t="s">
        <v>43</v>
      </c>
      <c r="GB13" s="11" t="s">
        <v>43</v>
      </c>
      <c r="GC13" s="11" t="s">
        <v>43</v>
      </c>
      <c r="GD13" s="11" t="s">
        <v>43</v>
      </c>
      <c r="GE13" s="11" t="s">
        <v>43</v>
      </c>
      <c r="GF13" s="11" t="s">
        <v>43</v>
      </c>
      <c r="GG13" s="11" t="s">
        <v>43</v>
      </c>
      <c r="GH13" s="11" t="s">
        <v>43</v>
      </c>
      <c r="GI13" s="11" t="s">
        <v>43</v>
      </c>
      <c r="GJ13" s="11" t="s">
        <v>43</v>
      </c>
      <c r="GK13" s="11" t="s">
        <v>43</v>
      </c>
      <c r="GL13" s="11" t="s">
        <v>43</v>
      </c>
      <c r="GM13" s="11" t="s">
        <v>43</v>
      </c>
      <c r="GN13" s="11" t="s">
        <v>43</v>
      </c>
      <c r="GO13" s="11" t="s">
        <v>43</v>
      </c>
      <c r="GP13" s="11" t="s">
        <v>43</v>
      </c>
      <c r="GQ13" s="11" t="s">
        <v>43</v>
      </c>
      <c r="GR13" s="11" t="s">
        <v>43</v>
      </c>
      <c r="GS13" s="12">
        <v>0.14000000000000001</v>
      </c>
      <c r="GT13" s="12">
        <v>0.14000000000000001</v>
      </c>
      <c r="GU13" s="12">
        <v>0.13</v>
      </c>
      <c r="GV13" s="12">
        <v>0.1</v>
      </c>
      <c r="GW13" s="12">
        <v>0.02</v>
      </c>
      <c r="GX13" s="12">
        <v>0.24</v>
      </c>
      <c r="GY13" s="12">
        <v>0.23</v>
      </c>
      <c r="GZ13" s="12">
        <v>7.0000000000000007E-2</v>
      </c>
      <c r="HA13" s="12">
        <v>0.1</v>
      </c>
      <c r="HB13" s="12">
        <v>0.08</v>
      </c>
      <c r="HC13" s="12">
        <v>0.08</v>
      </c>
      <c r="HD13" s="12">
        <v>0.05</v>
      </c>
      <c r="HE13" s="12">
        <v>0.15</v>
      </c>
      <c r="HF13" s="12">
        <v>0.25</v>
      </c>
      <c r="HG13" s="12">
        <v>0.1</v>
      </c>
      <c r="HH13" s="12">
        <v>0.05</v>
      </c>
      <c r="HI13" s="12">
        <v>0.15</v>
      </c>
      <c r="HJ13" s="12">
        <v>0.1</v>
      </c>
      <c r="HK13" s="12">
        <v>0</v>
      </c>
      <c r="HL13" s="12">
        <v>0.2</v>
      </c>
      <c r="HM13" s="12">
        <v>7.0000000000000007E-2</v>
      </c>
      <c r="HN13" s="12">
        <v>0.42</v>
      </c>
      <c r="HO13" s="12">
        <v>0.02</v>
      </c>
      <c r="HP13" s="12">
        <v>0.32</v>
      </c>
      <c r="HQ13" s="12">
        <v>0.1</v>
      </c>
      <c r="HR13" s="12">
        <v>0.01</v>
      </c>
      <c r="HS13" s="12">
        <v>0.2</v>
      </c>
      <c r="HT13" s="12">
        <v>0.18</v>
      </c>
      <c r="HU13" s="12">
        <v>0.11</v>
      </c>
      <c r="HV13" s="12">
        <v>0.12</v>
      </c>
      <c r="HW13" s="12">
        <v>7.0000000000000007E-2</v>
      </c>
      <c r="HX13" s="12">
        <v>0.03</v>
      </c>
      <c r="HY13" s="12">
        <v>0.24</v>
      </c>
      <c r="HZ13" s="12">
        <v>4.53</v>
      </c>
      <c r="IA13" s="12">
        <v>3.12</v>
      </c>
      <c r="IB13" s="12">
        <v>5.18</v>
      </c>
      <c r="IC13" s="12">
        <v>6.33</v>
      </c>
      <c r="ID13" s="12">
        <v>4.99</v>
      </c>
      <c r="IE13" s="12">
        <v>0.89</v>
      </c>
      <c r="IF13" s="12">
        <v>1.42</v>
      </c>
      <c r="IG13" s="12">
        <v>1.77</v>
      </c>
      <c r="IH13" s="12">
        <v>4.09</v>
      </c>
      <c r="II13" s="12">
        <v>4.53</v>
      </c>
      <c r="IJ13" s="12">
        <v>8.25</v>
      </c>
      <c r="IK13" s="12">
        <v>5.29</v>
      </c>
      <c r="IL13" s="12">
        <v>3.78</v>
      </c>
      <c r="IM13" s="12">
        <v>1.54</v>
      </c>
      <c r="IN13" s="12">
        <v>6.43</v>
      </c>
      <c r="IO13" s="12">
        <v>1.37</v>
      </c>
      <c r="IP13" s="12">
        <v>3.84</v>
      </c>
      <c r="IQ13" s="12">
        <v>5.76</v>
      </c>
      <c r="IR13" s="12">
        <v>4.72</v>
      </c>
      <c r="IS13" s="12">
        <v>3.94</v>
      </c>
      <c r="IT13" s="12">
        <v>0.97</v>
      </c>
      <c r="IU13" s="12">
        <v>3.29</v>
      </c>
      <c r="IV13" s="12">
        <v>6.36</v>
      </c>
      <c r="IW13" s="12">
        <v>4.58</v>
      </c>
      <c r="IX13" s="12">
        <v>6.24</v>
      </c>
      <c r="IY13" s="12">
        <v>6.85</v>
      </c>
      <c r="IZ13" s="12">
        <v>5.5</v>
      </c>
      <c r="JA13" s="12">
        <v>5.89</v>
      </c>
      <c r="JB13" s="12">
        <v>6.21</v>
      </c>
      <c r="JC13" s="12">
        <v>7.23</v>
      </c>
      <c r="JD13" s="12">
        <v>6.19</v>
      </c>
      <c r="JE13" s="12">
        <v>6.68</v>
      </c>
      <c r="JF13" s="12">
        <v>5</v>
      </c>
      <c r="JG13" s="11">
        <v>6.43</v>
      </c>
      <c r="JH13" s="11">
        <v>6.02</v>
      </c>
      <c r="JI13" s="11">
        <v>7.45</v>
      </c>
      <c r="JJ13" s="11">
        <v>7.58</v>
      </c>
      <c r="JK13" s="11">
        <v>6.49</v>
      </c>
      <c r="JL13" s="11">
        <v>3.84</v>
      </c>
      <c r="JM13" s="11">
        <v>6.38</v>
      </c>
      <c r="JN13" s="11">
        <v>2.92</v>
      </c>
      <c r="JO13" s="11">
        <v>5.95</v>
      </c>
      <c r="JP13" s="11">
        <v>6.88</v>
      </c>
      <c r="JQ13" s="11">
        <v>10.41</v>
      </c>
      <c r="JR13" s="11">
        <v>6.99</v>
      </c>
      <c r="JS13" s="11">
        <v>5.66</v>
      </c>
      <c r="JT13" s="11">
        <v>7.63</v>
      </c>
      <c r="JU13" s="11">
        <v>7.4</v>
      </c>
      <c r="JV13" s="11">
        <v>6.36</v>
      </c>
      <c r="JW13" s="11">
        <v>5.52</v>
      </c>
      <c r="JX13" s="11">
        <v>6.99</v>
      </c>
      <c r="JY13" s="11">
        <v>5.9</v>
      </c>
      <c r="JZ13" s="11">
        <v>5.91</v>
      </c>
      <c r="KA13" s="11">
        <v>6.6</v>
      </c>
      <c r="KB13" s="11">
        <v>4.34</v>
      </c>
      <c r="KC13" s="11">
        <v>7.44</v>
      </c>
      <c r="KD13" s="11">
        <v>5.57</v>
      </c>
      <c r="KE13" s="11">
        <v>7.28</v>
      </c>
      <c r="KF13" s="11">
        <v>7.42</v>
      </c>
      <c r="KG13" s="11">
        <v>6.82</v>
      </c>
      <c r="KH13" s="11">
        <v>7.25</v>
      </c>
      <c r="KI13" s="11">
        <v>7.16</v>
      </c>
      <c r="KJ13" s="11">
        <v>8.01</v>
      </c>
      <c r="KK13" s="11">
        <v>6.91</v>
      </c>
      <c r="KL13" s="11">
        <v>7.43</v>
      </c>
      <c r="KM13" s="11">
        <v>7.12</v>
      </c>
    </row>
    <row r="14" spans="1:299" x14ac:dyDescent="0.25">
      <c r="A14">
        <v>12</v>
      </c>
      <c r="B14" s="1">
        <v>40787</v>
      </c>
      <c r="C14" s="11">
        <v>802.66</v>
      </c>
      <c r="D14" s="11">
        <v>802.38</v>
      </c>
      <c r="E14" s="11">
        <v>827.16</v>
      </c>
      <c r="F14" s="11">
        <v>876.53</v>
      </c>
      <c r="G14" s="11">
        <v>845.78</v>
      </c>
      <c r="H14" s="11">
        <v>852.54</v>
      </c>
      <c r="I14" s="11">
        <v>767.6</v>
      </c>
      <c r="J14" s="11">
        <v>737.85</v>
      </c>
      <c r="K14" s="11">
        <v>806.26</v>
      </c>
      <c r="L14" s="11">
        <v>757.43</v>
      </c>
      <c r="M14" s="11">
        <v>813.14</v>
      </c>
      <c r="N14" s="11">
        <v>741.83</v>
      </c>
      <c r="O14" s="11">
        <v>745.84</v>
      </c>
      <c r="P14" s="11">
        <v>704.02</v>
      </c>
      <c r="Q14" s="11">
        <v>773.63</v>
      </c>
      <c r="R14" s="11">
        <v>726.43</v>
      </c>
      <c r="S14" s="11">
        <v>773.25</v>
      </c>
      <c r="T14" s="11">
        <v>729.05</v>
      </c>
      <c r="U14" s="11">
        <v>764.8</v>
      </c>
      <c r="V14" s="11">
        <v>841.11</v>
      </c>
      <c r="W14" s="11">
        <v>752.88</v>
      </c>
      <c r="X14" s="11">
        <v>707.2</v>
      </c>
      <c r="Y14" s="11">
        <v>900.38</v>
      </c>
      <c r="Z14" s="11">
        <v>881.16</v>
      </c>
      <c r="AA14" s="11">
        <v>799.67</v>
      </c>
      <c r="AB14" s="11">
        <v>815.74</v>
      </c>
      <c r="AC14" s="11">
        <v>798.79</v>
      </c>
      <c r="AD14" s="11">
        <v>773.57</v>
      </c>
      <c r="AE14" s="11">
        <v>802.92</v>
      </c>
      <c r="AF14" s="11">
        <v>803.18</v>
      </c>
      <c r="AG14" s="11">
        <v>806.44</v>
      </c>
      <c r="AH14" s="11">
        <v>772.45</v>
      </c>
      <c r="AI14" s="11">
        <v>840.61</v>
      </c>
      <c r="AJ14" s="11">
        <v>443.73</v>
      </c>
      <c r="AK14" s="11">
        <v>464.91</v>
      </c>
      <c r="AL14" s="11">
        <v>463.87</v>
      </c>
      <c r="AM14" s="11">
        <v>508.42</v>
      </c>
      <c r="AN14" s="11">
        <v>470.37</v>
      </c>
      <c r="AO14" s="11">
        <v>450.67</v>
      </c>
      <c r="AP14" s="11">
        <v>459.23</v>
      </c>
      <c r="AQ14" s="11">
        <v>445.14</v>
      </c>
      <c r="AR14" s="11">
        <v>468.32</v>
      </c>
      <c r="AS14" s="11">
        <v>443.51</v>
      </c>
      <c r="AT14" s="11">
        <v>492.91</v>
      </c>
      <c r="AU14" s="11">
        <v>441.29</v>
      </c>
      <c r="AV14" s="11">
        <v>435.45</v>
      </c>
      <c r="AW14" s="11">
        <v>428.68</v>
      </c>
      <c r="AX14" s="11">
        <v>460.21</v>
      </c>
      <c r="AY14" s="11">
        <v>439.27</v>
      </c>
      <c r="AZ14" s="11">
        <v>459.98</v>
      </c>
      <c r="BA14" s="11">
        <v>428.08</v>
      </c>
      <c r="BB14" s="11">
        <v>423.82</v>
      </c>
      <c r="BC14" s="11">
        <v>442.66</v>
      </c>
      <c r="BD14" s="11">
        <v>430.42</v>
      </c>
      <c r="BE14" s="11">
        <v>416.67</v>
      </c>
      <c r="BF14" s="11">
        <v>457.26</v>
      </c>
      <c r="BG14" s="11">
        <v>446.25</v>
      </c>
      <c r="BH14" s="11">
        <v>414.17</v>
      </c>
      <c r="BI14" s="11">
        <v>397.57</v>
      </c>
      <c r="BJ14" s="11">
        <v>409.99</v>
      </c>
      <c r="BK14" s="11">
        <v>446.11</v>
      </c>
      <c r="BL14" s="11">
        <v>468.53</v>
      </c>
      <c r="BM14" s="11">
        <v>478.25</v>
      </c>
      <c r="BN14" s="11">
        <v>451.47</v>
      </c>
      <c r="BO14" s="11">
        <v>460.29</v>
      </c>
      <c r="BP14" s="11">
        <v>496.23</v>
      </c>
      <c r="BQ14" s="11">
        <v>358.93</v>
      </c>
      <c r="BR14" s="11">
        <v>337.47</v>
      </c>
      <c r="BS14" s="11">
        <v>363.29</v>
      </c>
      <c r="BT14" s="11">
        <v>368.11</v>
      </c>
      <c r="BU14" s="11">
        <v>375.41</v>
      </c>
      <c r="BV14" s="11">
        <v>401.87</v>
      </c>
      <c r="BW14" s="11">
        <v>308.37</v>
      </c>
      <c r="BX14" s="11">
        <v>292.70999999999998</v>
      </c>
      <c r="BY14" s="11">
        <v>337.94</v>
      </c>
      <c r="BZ14" s="11">
        <v>313.92</v>
      </c>
      <c r="CA14" s="11">
        <v>320.23</v>
      </c>
      <c r="CB14" s="11">
        <v>300.54000000000002</v>
      </c>
      <c r="CC14" s="11">
        <v>310.39</v>
      </c>
      <c r="CD14" s="11">
        <v>275.33999999999997</v>
      </c>
      <c r="CE14" s="11">
        <v>313.42</v>
      </c>
      <c r="CF14" s="11">
        <v>287.16000000000003</v>
      </c>
      <c r="CG14" s="11">
        <v>313.27</v>
      </c>
      <c r="CH14" s="11">
        <v>300.97000000000003</v>
      </c>
      <c r="CI14" s="11">
        <v>340.98</v>
      </c>
      <c r="CJ14" s="11">
        <v>398.45</v>
      </c>
      <c r="CK14" s="11">
        <v>322.45999999999998</v>
      </c>
      <c r="CL14" s="11">
        <v>290.52999999999997</v>
      </c>
      <c r="CM14" s="11">
        <v>443.12</v>
      </c>
      <c r="CN14" s="11">
        <v>434.91</v>
      </c>
      <c r="CO14" s="11">
        <v>385.5</v>
      </c>
      <c r="CP14" s="11">
        <v>418.17</v>
      </c>
      <c r="CQ14" s="11">
        <v>388.8</v>
      </c>
      <c r="CR14" s="11">
        <v>327.45999999999998</v>
      </c>
      <c r="CS14" s="11">
        <v>334.39</v>
      </c>
      <c r="CT14" s="11">
        <v>324.93</v>
      </c>
      <c r="CU14" s="11">
        <v>354.97</v>
      </c>
      <c r="CV14" s="11">
        <v>312.16000000000003</v>
      </c>
      <c r="CW14" s="11">
        <v>344.38</v>
      </c>
      <c r="CX14" s="11">
        <v>401.70087895</v>
      </c>
      <c r="CY14" s="11">
        <v>399.68322214</v>
      </c>
      <c r="CZ14" s="11">
        <v>461.19236926999997</v>
      </c>
      <c r="DA14" s="11">
        <v>465.31493883000002</v>
      </c>
      <c r="DB14" s="11">
        <v>414.06655963999998</v>
      </c>
      <c r="DC14" s="11">
        <v>354.08566095999998</v>
      </c>
      <c r="DD14" s="11">
        <v>367.81277537</v>
      </c>
      <c r="DE14" s="11">
        <v>358.27673349000003</v>
      </c>
      <c r="DF14" s="11">
        <v>423.77675758999999</v>
      </c>
      <c r="DG14" s="11">
        <v>409.13225517000001</v>
      </c>
      <c r="DH14" s="11">
        <v>428.47981786999998</v>
      </c>
      <c r="DI14" s="11">
        <v>492.98960047000003</v>
      </c>
      <c r="DJ14" s="11">
        <v>430.72035001</v>
      </c>
      <c r="DK14" s="11">
        <v>354.75664871999999</v>
      </c>
      <c r="DL14" s="11">
        <v>427.80018017999998</v>
      </c>
      <c r="DM14" s="11">
        <v>388.38729759</v>
      </c>
      <c r="DN14" s="11">
        <v>386.34720282000001</v>
      </c>
      <c r="DO14" s="11">
        <v>387.34528899999998</v>
      </c>
      <c r="DP14" s="11">
        <v>404.60362454</v>
      </c>
      <c r="DQ14" s="11">
        <v>402.49959746000002</v>
      </c>
      <c r="DR14" s="11">
        <v>414.39542441999998</v>
      </c>
      <c r="DS14" s="11">
        <v>392.39919443000002</v>
      </c>
      <c r="DT14" s="11">
        <v>410.44682420999999</v>
      </c>
      <c r="DU14" s="11">
        <v>397.96169901000002</v>
      </c>
      <c r="DV14" s="11">
        <v>382.42848557999997</v>
      </c>
      <c r="DW14" s="11">
        <v>390.04389766000003</v>
      </c>
      <c r="DX14" s="11">
        <v>432.52788161000001</v>
      </c>
      <c r="DY14" s="11">
        <v>351.16625926</v>
      </c>
      <c r="DZ14" s="11">
        <v>409.91731632</v>
      </c>
      <c r="EA14" s="11">
        <v>377.49880926999998</v>
      </c>
      <c r="EB14" s="11">
        <v>460.02106004000001</v>
      </c>
      <c r="EC14" s="11">
        <v>407.89903885000001</v>
      </c>
      <c r="ED14" s="11">
        <v>371.31304870999998</v>
      </c>
      <c r="EE14" s="11" t="s">
        <v>43</v>
      </c>
      <c r="EF14" s="11" t="s">
        <v>43</v>
      </c>
      <c r="EG14" s="11" t="s">
        <v>43</v>
      </c>
      <c r="EH14" s="11" t="s">
        <v>43</v>
      </c>
      <c r="EI14" s="11" t="s">
        <v>43</v>
      </c>
      <c r="EJ14" s="11" t="s">
        <v>43</v>
      </c>
      <c r="EK14" s="11" t="s">
        <v>43</v>
      </c>
      <c r="EL14" s="11" t="s">
        <v>43</v>
      </c>
      <c r="EM14" s="11" t="s">
        <v>43</v>
      </c>
      <c r="EN14" s="11" t="s">
        <v>43</v>
      </c>
      <c r="EO14" s="11" t="s">
        <v>43</v>
      </c>
      <c r="EP14" s="11" t="s">
        <v>43</v>
      </c>
      <c r="EQ14" s="11" t="s">
        <v>43</v>
      </c>
      <c r="ER14" s="11" t="s">
        <v>43</v>
      </c>
      <c r="ES14" s="11" t="s">
        <v>43</v>
      </c>
      <c r="ET14" s="11" t="s">
        <v>43</v>
      </c>
      <c r="EU14" s="11" t="s">
        <v>43</v>
      </c>
      <c r="EV14" s="11" t="s">
        <v>43</v>
      </c>
      <c r="EW14" s="11" t="s">
        <v>43</v>
      </c>
      <c r="EX14" s="11" t="s">
        <v>43</v>
      </c>
      <c r="EY14" s="11" t="s">
        <v>43</v>
      </c>
      <c r="EZ14" s="11" t="s">
        <v>43</v>
      </c>
      <c r="FA14" s="11" t="s">
        <v>43</v>
      </c>
      <c r="FB14" s="11" t="s">
        <v>43</v>
      </c>
      <c r="FC14" s="11" t="s">
        <v>43</v>
      </c>
      <c r="FD14" s="11" t="s">
        <v>43</v>
      </c>
      <c r="FE14" s="11" t="s">
        <v>43</v>
      </c>
      <c r="FF14" s="11" t="s">
        <v>43</v>
      </c>
      <c r="FG14" s="11" t="s">
        <v>43</v>
      </c>
      <c r="FH14" s="11" t="s">
        <v>43</v>
      </c>
      <c r="FI14" s="11" t="s">
        <v>43</v>
      </c>
      <c r="FJ14" s="11" t="s">
        <v>43</v>
      </c>
      <c r="FK14" s="11" t="s">
        <v>43</v>
      </c>
      <c r="FL14" s="11" t="s">
        <v>43</v>
      </c>
      <c r="FM14" s="11" t="s">
        <v>43</v>
      </c>
      <c r="FN14" s="11" t="s">
        <v>43</v>
      </c>
      <c r="FO14" s="11" t="s">
        <v>43</v>
      </c>
      <c r="FP14" s="11" t="s">
        <v>43</v>
      </c>
      <c r="FQ14" s="11" t="s">
        <v>43</v>
      </c>
      <c r="FR14" s="11" t="s">
        <v>43</v>
      </c>
      <c r="FS14" s="11" t="s">
        <v>43</v>
      </c>
      <c r="FT14" s="11" t="s">
        <v>43</v>
      </c>
      <c r="FU14" s="11" t="s">
        <v>43</v>
      </c>
      <c r="FV14" s="11" t="s">
        <v>43</v>
      </c>
      <c r="FW14" s="11" t="s">
        <v>43</v>
      </c>
      <c r="FX14" s="11" t="s">
        <v>43</v>
      </c>
      <c r="FY14" s="11" t="s">
        <v>43</v>
      </c>
      <c r="FZ14" s="11" t="s">
        <v>43</v>
      </c>
      <c r="GA14" s="11" t="s">
        <v>43</v>
      </c>
      <c r="GB14" s="11" t="s">
        <v>43</v>
      </c>
      <c r="GC14" s="11" t="s">
        <v>43</v>
      </c>
      <c r="GD14" s="11" t="s">
        <v>43</v>
      </c>
      <c r="GE14" s="11" t="s">
        <v>43</v>
      </c>
      <c r="GF14" s="11" t="s">
        <v>43</v>
      </c>
      <c r="GG14" s="11" t="s">
        <v>43</v>
      </c>
      <c r="GH14" s="11" t="s">
        <v>43</v>
      </c>
      <c r="GI14" s="11" t="s">
        <v>43</v>
      </c>
      <c r="GJ14" s="11" t="s">
        <v>43</v>
      </c>
      <c r="GK14" s="11" t="s">
        <v>43</v>
      </c>
      <c r="GL14" s="11" t="s">
        <v>43</v>
      </c>
      <c r="GM14" s="11" t="s">
        <v>43</v>
      </c>
      <c r="GN14" s="11" t="s">
        <v>43</v>
      </c>
      <c r="GO14" s="11" t="s">
        <v>43</v>
      </c>
      <c r="GP14" s="11" t="s">
        <v>43</v>
      </c>
      <c r="GQ14" s="11" t="s">
        <v>43</v>
      </c>
      <c r="GR14" s="11" t="s">
        <v>43</v>
      </c>
      <c r="GS14" s="12">
        <v>0.19</v>
      </c>
      <c r="GT14" s="12">
        <v>0.18</v>
      </c>
      <c r="GU14" s="12">
        <v>0.28000000000000003</v>
      </c>
      <c r="GV14" s="12">
        <v>0.27</v>
      </c>
      <c r="GW14" s="12">
        <v>0.1</v>
      </c>
      <c r="GX14" s="12">
        <v>7.0000000000000007E-2</v>
      </c>
      <c r="GY14" s="12">
        <v>0.17</v>
      </c>
      <c r="GZ14" s="12">
        <v>0.54</v>
      </c>
      <c r="HA14" s="12">
        <v>7.0000000000000007E-2</v>
      </c>
      <c r="HB14" s="12">
        <v>0.17</v>
      </c>
      <c r="HC14" s="12">
        <v>0.11</v>
      </c>
      <c r="HD14" s="12">
        <v>0.66</v>
      </c>
      <c r="HE14" s="12">
        <v>0.04</v>
      </c>
      <c r="HF14" s="12">
        <v>0.34</v>
      </c>
      <c r="HG14" s="12">
        <v>0.81</v>
      </c>
      <c r="HH14" s="12">
        <v>0.12</v>
      </c>
      <c r="HI14" s="12">
        <v>0.02</v>
      </c>
      <c r="HJ14" s="12">
        <v>0.12</v>
      </c>
      <c r="HK14" s="12">
        <v>0.06</v>
      </c>
      <c r="HL14" s="12">
        <v>0.19</v>
      </c>
      <c r="HM14" s="12">
        <v>0.14000000000000001</v>
      </c>
      <c r="HN14" s="12">
        <v>0.19</v>
      </c>
      <c r="HO14" s="12">
        <v>0.15</v>
      </c>
      <c r="HP14" s="12">
        <v>0.23</v>
      </c>
      <c r="HQ14" s="12">
        <v>0.18</v>
      </c>
      <c r="HR14" s="12">
        <v>0.1</v>
      </c>
      <c r="HS14" s="12">
        <v>0.33</v>
      </c>
      <c r="HT14" s="12">
        <v>0.17</v>
      </c>
      <c r="HU14" s="12">
        <v>0.32</v>
      </c>
      <c r="HV14" s="12">
        <v>0.22</v>
      </c>
      <c r="HW14" s="12">
        <v>7.0000000000000007E-2</v>
      </c>
      <c r="HX14" s="12">
        <v>0.3</v>
      </c>
      <c r="HY14" s="12">
        <v>0.74</v>
      </c>
      <c r="HZ14" s="12">
        <v>4.74</v>
      </c>
      <c r="IA14" s="12">
        <v>3.31</v>
      </c>
      <c r="IB14" s="12">
        <v>5.48</v>
      </c>
      <c r="IC14" s="12">
        <v>6.61</v>
      </c>
      <c r="ID14" s="12">
        <v>5.09</v>
      </c>
      <c r="IE14" s="12">
        <v>0.97</v>
      </c>
      <c r="IF14" s="12">
        <v>1.6</v>
      </c>
      <c r="IG14" s="12">
        <v>2.3199999999999998</v>
      </c>
      <c r="IH14" s="12">
        <v>4.17</v>
      </c>
      <c r="II14" s="12">
        <v>4.71</v>
      </c>
      <c r="IJ14" s="12">
        <v>8.3699999999999992</v>
      </c>
      <c r="IK14" s="12">
        <v>5.98</v>
      </c>
      <c r="IL14" s="12">
        <v>3.82</v>
      </c>
      <c r="IM14" s="12">
        <v>1.89</v>
      </c>
      <c r="IN14" s="12">
        <v>7.29</v>
      </c>
      <c r="IO14" s="12">
        <v>1.5</v>
      </c>
      <c r="IP14" s="12">
        <v>3.86</v>
      </c>
      <c r="IQ14" s="12">
        <v>5.89</v>
      </c>
      <c r="IR14" s="12">
        <v>4.78</v>
      </c>
      <c r="IS14" s="12">
        <v>4.13</v>
      </c>
      <c r="IT14" s="12">
        <v>1.1100000000000001</v>
      </c>
      <c r="IU14" s="12">
        <v>3.49</v>
      </c>
      <c r="IV14" s="12">
        <v>6.51</v>
      </c>
      <c r="IW14" s="12">
        <v>4.82</v>
      </c>
      <c r="IX14" s="12">
        <v>6.43</v>
      </c>
      <c r="IY14" s="12">
        <v>6.95</v>
      </c>
      <c r="IZ14" s="12">
        <v>5.85</v>
      </c>
      <c r="JA14" s="12">
        <v>6.07</v>
      </c>
      <c r="JB14" s="12">
        <v>6.55</v>
      </c>
      <c r="JC14" s="12">
        <v>7.46</v>
      </c>
      <c r="JD14" s="12">
        <v>6.26</v>
      </c>
      <c r="JE14" s="12">
        <v>6.99</v>
      </c>
      <c r="JF14" s="12">
        <v>5.77</v>
      </c>
      <c r="JG14" s="11">
        <v>6.26</v>
      </c>
      <c r="JH14" s="11">
        <v>4.3499999999999996</v>
      </c>
      <c r="JI14" s="11">
        <v>6.86</v>
      </c>
      <c r="JJ14" s="11">
        <v>7.76</v>
      </c>
      <c r="JK14" s="11">
        <v>6.13</v>
      </c>
      <c r="JL14" s="11">
        <v>1.58</v>
      </c>
      <c r="JM14" s="11">
        <v>2.5299999999999998</v>
      </c>
      <c r="JN14" s="11">
        <v>3.31</v>
      </c>
      <c r="JO14" s="11">
        <v>5.19</v>
      </c>
      <c r="JP14" s="11">
        <v>6.83</v>
      </c>
      <c r="JQ14" s="11">
        <v>10.25</v>
      </c>
      <c r="JR14" s="11">
        <v>7.57</v>
      </c>
      <c r="JS14" s="11">
        <v>5.52</v>
      </c>
      <c r="JT14" s="11">
        <v>7.78</v>
      </c>
      <c r="JU14" s="11">
        <v>8.0299999999999994</v>
      </c>
      <c r="JV14" s="11">
        <v>6.33</v>
      </c>
      <c r="JW14" s="11">
        <v>5.17</v>
      </c>
      <c r="JX14" s="11">
        <v>6.79</v>
      </c>
      <c r="JY14" s="11">
        <v>5.75</v>
      </c>
      <c r="JZ14" s="11">
        <v>5.85</v>
      </c>
      <c r="KA14" s="11">
        <v>6.39</v>
      </c>
      <c r="KB14" s="11">
        <v>4.3600000000000003</v>
      </c>
      <c r="KC14" s="11">
        <v>7.26</v>
      </c>
      <c r="KD14" s="11">
        <v>5.59</v>
      </c>
      <c r="KE14" s="11">
        <v>7.29</v>
      </c>
      <c r="KF14" s="11">
        <v>7.38</v>
      </c>
      <c r="KG14" s="11">
        <v>6.96</v>
      </c>
      <c r="KH14" s="11">
        <v>7.24</v>
      </c>
      <c r="KI14" s="11">
        <v>7.33</v>
      </c>
      <c r="KJ14" s="11">
        <v>8.1999999999999993</v>
      </c>
      <c r="KK14" s="11">
        <v>6.88</v>
      </c>
      <c r="KL14" s="11">
        <v>7.45</v>
      </c>
      <c r="KM14" s="11">
        <v>7.81</v>
      </c>
    </row>
    <row r="15" spans="1:299" x14ac:dyDescent="0.25">
      <c r="A15">
        <v>13</v>
      </c>
      <c r="B15" s="1">
        <v>40817</v>
      </c>
      <c r="C15" s="11">
        <v>805.67</v>
      </c>
      <c r="D15" s="11">
        <v>818.08</v>
      </c>
      <c r="E15" s="11">
        <v>827.26</v>
      </c>
      <c r="F15" s="11">
        <v>880.16</v>
      </c>
      <c r="G15" s="11">
        <v>846.33</v>
      </c>
      <c r="H15" s="11">
        <v>879.12</v>
      </c>
      <c r="I15" s="11">
        <v>799.21</v>
      </c>
      <c r="J15" s="11">
        <v>742.59</v>
      </c>
      <c r="K15" s="11">
        <v>807.72</v>
      </c>
      <c r="L15" s="11">
        <v>759.41</v>
      </c>
      <c r="M15" s="11">
        <v>816.69</v>
      </c>
      <c r="N15" s="11">
        <v>742.23</v>
      </c>
      <c r="O15" s="11">
        <v>747.04</v>
      </c>
      <c r="P15" s="11">
        <v>704.73</v>
      </c>
      <c r="Q15" s="11">
        <v>778.75</v>
      </c>
      <c r="R15" s="11">
        <v>727.54</v>
      </c>
      <c r="S15" s="11">
        <v>774.92</v>
      </c>
      <c r="T15" s="11">
        <v>730.26</v>
      </c>
      <c r="U15" s="11">
        <v>766.9</v>
      </c>
      <c r="V15" s="11">
        <v>842.01</v>
      </c>
      <c r="W15" s="11">
        <v>753.62</v>
      </c>
      <c r="X15" s="11">
        <v>708.13</v>
      </c>
      <c r="Y15" s="11">
        <v>903.52</v>
      </c>
      <c r="Z15" s="11">
        <v>881.27</v>
      </c>
      <c r="AA15" s="11">
        <v>801.76</v>
      </c>
      <c r="AB15" s="11">
        <v>819.31</v>
      </c>
      <c r="AC15" s="11">
        <v>798.83</v>
      </c>
      <c r="AD15" s="11">
        <v>775.14</v>
      </c>
      <c r="AE15" s="11">
        <v>807.11</v>
      </c>
      <c r="AF15" s="11">
        <v>803.27</v>
      </c>
      <c r="AG15" s="11">
        <v>816.01</v>
      </c>
      <c r="AH15" s="11">
        <v>774.93</v>
      </c>
      <c r="AI15" s="11">
        <v>842.84</v>
      </c>
      <c r="AJ15" s="11">
        <v>445.31</v>
      </c>
      <c r="AK15" s="11">
        <v>464.94</v>
      </c>
      <c r="AL15" s="11">
        <v>466.16</v>
      </c>
      <c r="AM15" s="11">
        <v>512.04999999999995</v>
      </c>
      <c r="AN15" s="11">
        <v>470.92</v>
      </c>
      <c r="AO15" s="11">
        <v>471.41</v>
      </c>
      <c r="AP15" s="11">
        <v>455.14</v>
      </c>
      <c r="AQ15" s="11">
        <v>448.87</v>
      </c>
      <c r="AR15" s="11">
        <v>469.78</v>
      </c>
      <c r="AS15" s="11">
        <v>445.49</v>
      </c>
      <c r="AT15" s="11">
        <v>496.46</v>
      </c>
      <c r="AU15" s="11">
        <v>441.69</v>
      </c>
      <c r="AV15" s="11">
        <v>436.65</v>
      </c>
      <c r="AW15" s="11">
        <v>429.39</v>
      </c>
      <c r="AX15" s="11">
        <v>465.33</v>
      </c>
      <c r="AY15" s="11">
        <v>440.38</v>
      </c>
      <c r="AZ15" s="11">
        <v>461.65</v>
      </c>
      <c r="BA15" s="11">
        <v>429.29</v>
      </c>
      <c r="BB15" s="11">
        <v>425.92</v>
      </c>
      <c r="BC15" s="11">
        <v>443.42</v>
      </c>
      <c r="BD15" s="11">
        <v>431.16</v>
      </c>
      <c r="BE15" s="11">
        <v>417.6</v>
      </c>
      <c r="BF15" s="11">
        <v>459.73</v>
      </c>
      <c r="BG15" s="11">
        <v>446.36</v>
      </c>
      <c r="BH15" s="11">
        <v>416.26</v>
      </c>
      <c r="BI15" s="11">
        <v>401.14</v>
      </c>
      <c r="BJ15" s="11">
        <v>410.03</v>
      </c>
      <c r="BK15" s="11">
        <v>447.68</v>
      </c>
      <c r="BL15" s="11">
        <v>472.72</v>
      </c>
      <c r="BM15" s="11">
        <v>478.35</v>
      </c>
      <c r="BN15" s="11">
        <v>461.04</v>
      </c>
      <c r="BO15" s="11">
        <v>462.77</v>
      </c>
      <c r="BP15" s="11">
        <v>498.46</v>
      </c>
      <c r="BQ15" s="11">
        <v>360.36</v>
      </c>
      <c r="BR15" s="11">
        <v>353.14</v>
      </c>
      <c r="BS15" s="11">
        <v>361.1</v>
      </c>
      <c r="BT15" s="11">
        <v>368.11</v>
      </c>
      <c r="BU15" s="11">
        <v>375.41</v>
      </c>
      <c r="BV15" s="11">
        <v>407.71</v>
      </c>
      <c r="BW15" s="11">
        <v>344.07</v>
      </c>
      <c r="BX15" s="11">
        <v>293.72000000000003</v>
      </c>
      <c r="BY15" s="11">
        <v>337.94</v>
      </c>
      <c r="BZ15" s="11">
        <v>313.92</v>
      </c>
      <c r="CA15" s="11">
        <v>320.23</v>
      </c>
      <c r="CB15" s="11">
        <v>300.54000000000002</v>
      </c>
      <c r="CC15" s="11">
        <v>310.39</v>
      </c>
      <c r="CD15" s="11">
        <v>275.33999999999997</v>
      </c>
      <c r="CE15" s="11">
        <v>313.42</v>
      </c>
      <c r="CF15" s="11">
        <v>287.16000000000003</v>
      </c>
      <c r="CG15" s="11">
        <v>313.27</v>
      </c>
      <c r="CH15" s="11">
        <v>300.97000000000003</v>
      </c>
      <c r="CI15" s="11">
        <v>340.98</v>
      </c>
      <c r="CJ15" s="11">
        <v>398.59</v>
      </c>
      <c r="CK15" s="11">
        <v>322.45999999999998</v>
      </c>
      <c r="CL15" s="11">
        <v>290.52999999999997</v>
      </c>
      <c r="CM15" s="11">
        <v>443.79</v>
      </c>
      <c r="CN15" s="11">
        <v>434.91</v>
      </c>
      <c r="CO15" s="11">
        <v>385.5</v>
      </c>
      <c r="CP15" s="11">
        <v>418.17</v>
      </c>
      <c r="CQ15" s="11">
        <v>388.8</v>
      </c>
      <c r="CR15" s="11">
        <v>327.45999999999998</v>
      </c>
      <c r="CS15" s="11">
        <v>334.39</v>
      </c>
      <c r="CT15" s="11">
        <v>324.92</v>
      </c>
      <c r="CU15" s="11">
        <v>354.97</v>
      </c>
      <c r="CV15" s="11">
        <v>312.16000000000003</v>
      </c>
      <c r="CW15" s="11">
        <v>344.38</v>
      </c>
      <c r="CX15" s="11">
        <v>403.22734229000002</v>
      </c>
      <c r="CY15" s="11">
        <v>407.51701329999997</v>
      </c>
      <c r="CZ15" s="11">
        <v>461.23848851000002</v>
      </c>
      <c r="DA15" s="11">
        <v>467.22273008000002</v>
      </c>
      <c r="DB15" s="11">
        <v>414.35640623</v>
      </c>
      <c r="DC15" s="11">
        <v>365.13313357999999</v>
      </c>
      <c r="DD15" s="11">
        <v>382.96666171999999</v>
      </c>
      <c r="DE15" s="11">
        <v>360.56970459000001</v>
      </c>
      <c r="DF15" s="11">
        <v>424.53955574999998</v>
      </c>
      <c r="DG15" s="11">
        <v>410.19599904</v>
      </c>
      <c r="DH15" s="11">
        <v>430.36512907000002</v>
      </c>
      <c r="DI15" s="11">
        <v>493.23609527000002</v>
      </c>
      <c r="DJ15" s="11">
        <v>431.40950256999997</v>
      </c>
      <c r="DK15" s="11">
        <v>355.11140535999999</v>
      </c>
      <c r="DL15" s="11">
        <v>430.62366136999998</v>
      </c>
      <c r="DM15" s="11">
        <v>388.96987853000002</v>
      </c>
      <c r="DN15" s="11">
        <v>387.19716665999999</v>
      </c>
      <c r="DO15" s="11">
        <v>388.00377599000001</v>
      </c>
      <c r="DP15" s="11">
        <v>405.69605432999998</v>
      </c>
      <c r="DQ15" s="11">
        <v>402.94234700999999</v>
      </c>
      <c r="DR15" s="11">
        <v>414.80981983999999</v>
      </c>
      <c r="DS15" s="11">
        <v>392.90931338000001</v>
      </c>
      <c r="DT15" s="11">
        <v>411.88338809999999</v>
      </c>
      <c r="DU15" s="11">
        <v>398.00149518000001</v>
      </c>
      <c r="DV15" s="11">
        <v>383.42279965</v>
      </c>
      <c r="DW15" s="11">
        <v>391.76009081000001</v>
      </c>
      <c r="DX15" s="11">
        <v>432.57113440000001</v>
      </c>
      <c r="DY15" s="11">
        <v>351.86859177999997</v>
      </c>
      <c r="DZ15" s="11">
        <v>412.04888636999999</v>
      </c>
      <c r="EA15" s="11">
        <v>377.53655915000002</v>
      </c>
      <c r="EB15" s="11">
        <v>465.49531065999997</v>
      </c>
      <c r="EC15" s="11">
        <v>409.20431576999999</v>
      </c>
      <c r="ED15" s="11">
        <v>372.31559393999999</v>
      </c>
      <c r="EE15" s="11" t="s">
        <v>43</v>
      </c>
      <c r="EF15" s="11" t="s">
        <v>43</v>
      </c>
      <c r="EG15" s="11" t="s">
        <v>43</v>
      </c>
      <c r="EH15" s="11" t="s">
        <v>43</v>
      </c>
      <c r="EI15" s="11" t="s">
        <v>43</v>
      </c>
      <c r="EJ15" s="11" t="s">
        <v>43</v>
      </c>
      <c r="EK15" s="11" t="s">
        <v>43</v>
      </c>
      <c r="EL15" s="11" t="s">
        <v>43</v>
      </c>
      <c r="EM15" s="11" t="s">
        <v>43</v>
      </c>
      <c r="EN15" s="11" t="s">
        <v>43</v>
      </c>
      <c r="EO15" s="11" t="s">
        <v>43</v>
      </c>
      <c r="EP15" s="11" t="s">
        <v>43</v>
      </c>
      <c r="EQ15" s="11" t="s">
        <v>43</v>
      </c>
      <c r="ER15" s="11" t="s">
        <v>43</v>
      </c>
      <c r="ES15" s="11" t="s">
        <v>43</v>
      </c>
      <c r="ET15" s="11" t="s">
        <v>43</v>
      </c>
      <c r="EU15" s="11" t="s">
        <v>43</v>
      </c>
      <c r="EV15" s="11" t="s">
        <v>43</v>
      </c>
      <c r="EW15" s="11" t="s">
        <v>43</v>
      </c>
      <c r="EX15" s="11" t="s">
        <v>43</v>
      </c>
      <c r="EY15" s="11" t="s">
        <v>43</v>
      </c>
      <c r="EZ15" s="11" t="s">
        <v>43</v>
      </c>
      <c r="FA15" s="11" t="s">
        <v>43</v>
      </c>
      <c r="FB15" s="11" t="s">
        <v>43</v>
      </c>
      <c r="FC15" s="11" t="s">
        <v>43</v>
      </c>
      <c r="FD15" s="11" t="s">
        <v>43</v>
      </c>
      <c r="FE15" s="11" t="s">
        <v>43</v>
      </c>
      <c r="FF15" s="11" t="s">
        <v>43</v>
      </c>
      <c r="FG15" s="11" t="s">
        <v>43</v>
      </c>
      <c r="FH15" s="11" t="s">
        <v>43</v>
      </c>
      <c r="FI15" s="11" t="s">
        <v>43</v>
      </c>
      <c r="FJ15" s="11" t="s">
        <v>43</v>
      </c>
      <c r="FK15" s="11" t="s">
        <v>43</v>
      </c>
      <c r="FL15" s="11" t="s">
        <v>43</v>
      </c>
      <c r="FM15" s="11" t="s">
        <v>43</v>
      </c>
      <c r="FN15" s="11" t="s">
        <v>43</v>
      </c>
      <c r="FO15" s="11" t="s">
        <v>43</v>
      </c>
      <c r="FP15" s="11" t="s">
        <v>43</v>
      </c>
      <c r="FQ15" s="11" t="s">
        <v>43</v>
      </c>
      <c r="FR15" s="11" t="s">
        <v>43</v>
      </c>
      <c r="FS15" s="11" t="s">
        <v>43</v>
      </c>
      <c r="FT15" s="11" t="s">
        <v>43</v>
      </c>
      <c r="FU15" s="11" t="s">
        <v>43</v>
      </c>
      <c r="FV15" s="11" t="s">
        <v>43</v>
      </c>
      <c r="FW15" s="11" t="s">
        <v>43</v>
      </c>
      <c r="FX15" s="11" t="s">
        <v>43</v>
      </c>
      <c r="FY15" s="11" t="s">
        <v>43</v>
      </c>
      <c r="FZ15" s="11" t="s">
        <v>43</v>
      </c>
      <c r="GA15" s="11" t="s">
        <v>43</v>
      </c>
      <c r="GB15" s="11" t="s">
        <v>43</v>
      </c>
      <c r="GC15" s="11" t="s">
        <v>43</v>
      </c>
      <c r="GD15" s="11" t="s">
        <v>43</v>
      </c>
      <c r="GE15" s="11" t="s">
        <v>43</v>
      </c>
      <c r="GF15" s="11" t="s">
        <v>43</v>
      </c>
      <c r="GG15" s="11" t="s">
        <v>43</v>
      </c>
      <c r="GH15" s="11" t="s">
        <v>43</v>
      </c>
      <c r="GI15" s="11" t="s">
        <v>43</v>
      </c>
      <c r="GJ15" s="11" t="s">
        <v>43</v>
      </c>
      <c r="GK15" s="11" t="s">
        <v>43</v>
      </c>
      <c r="GL15" s="11" t="s">
        <v>43</v>
      </c>
      <c r="GM15" s="11" t="s">
        <v>43</v>
      </c>
      <c r="GN15" s="11" t="s">
        <v>43</v>
      </c>
      <c r="GO15" s="11" t="s">
        <v>43</v>
      </c>
      <c r="GP15" s="11" t="s">
        <v>43</v>
      </c>
      <c r="GQ15" s="11" t="s">
        <v>43</v>
      </c>
      <c r="GR15" s="11" t="s">
        <v>43</v>
      </c>
      <c r="GS15" s="12">
        <v>0.38</v>
      </c>
      <c r="GT15" s="12">
        <v>1.96</v>
      </c>
      <c r="GU15" s="12">
        <v>0.01</v>
      </c>
      <c r="GV15" s="12">
        <v>0.41</v>
      </c>
      <c r="GW15" s="12">
        <v>7.0000000000000007E-2</v>
      </c>
      <c r="GX15" s="12">
        <v>3.12</v>
      </c>
      <c r="GY15" s="12">
        <v>4.12</v>
      </c>
      <c r="GZ15" s="12">
        <v>0.64</v>
      </c>
      <c r="HA15" s="12">
        <v>0.18</v>
      </c>
      <c r="HB15" s="12">
        <v>0.26</v>
      </c>
      <c r="HC15" s="12">
        <v>0.44</v>
      </c>
      <c r="HD15" s="12">
        <v>0.05</v>
      </c>
      <c r="HE15" s="12">
        <v>0.16</v>
      </c>
      <c r="HF15" s="12">
        <v>0.1</v>
      </c>
      <c r="HG15" s="12">
        <v>0.66</v>
      </c>
      <c r="HH15" s="12">
        <v>0.15</v>
      </c>
      <c r="HI15" s="12">
        <v>0.22</v>
      </c>
      <c r="HJ15" s="12">
        <v>0.17</v>
      </c>
      <c r="HK15" s="12">
        <v>0.27</v>
      </c>
      <c r="HL15" s="12">
        <v>0.11</v>
      </c>
      <c r="HM15" s="12">
        <v>0.1</v>
      </c>
      <c r="HN15" s="12">
        <v>0.13</v>
      </c>
      <c r="HO15" s="12">
        <v>0.35</v>
      </c>
      <c r="HP15" s="12">
        <v>0.01</v>
      </c>
      <c r="HQ15" s="12">
        <v>0.26</v>
      </c>
      <c r="HR15" s="12">
        <v>0.44</v>
      </c>
      <c r="HS15" s="12">
        <v>0.01</v>
      </c>
      <c r="HT15" s="12">
        <v>0.2</v>
      </c>
      <c r="HU15" s="12">
        <v>0.52</v>
      </c>
      <c r="HV15" s="12">
        <v>0.01</v>
      </c>
      <c r="HW15" s="12">
        <v>1.19</v>
      </c>
      <c r="HX15" s="12">
        <v>0.32</v>
      </c>
      <c r="HY15" s="12">
        <v>0.27</v>
      </c>
      <c r="HZ15" s="12">
        <v>5.13</v>
      </c>
      <c r="IA15" s="12">
        <v>5.33</v>
      </c>
      <c r="IB15" s="12">
        <v>5.49</v>
      </c>
      <c r="IC15" s="12">
        <v>7.05</v>
      </c>
      <c r="ID15" s="12">
        <v>5.16</v>
      </c>
      <c r="IE15" s="12">
        <v>4.1100000000000003</v>
      </c>
      <c r="IF15" s="12">
        <v>5.78</v>
      </c>
      <c r="IG15" s="12">
        <v>2.97</v>
      </c>
      <c r="IH15" s="12">
        <v>4.3600000000000003</v>
      </c>
      <c r="II15" s="12">
        <v>4.99</v>
      </c>
      <c r="IJ15" s="12">
        <v>8.84</v>
      </c>
      <c r="IK15" s="12">
        <v>6.03</v>
      </c>
      <c r="IL15" s="12">
        <v>3.99</v>
      </c>
      <c r="IM15" s="12">
        <v>1.99</v>
      </c>
      <c r="IN15" s="12">
        <v>8</v>
      </c>
      <c r="IO15" s="12">
        <v>1.65</v>
      </c>
      <c r="IP15" s="12">
        <v>4.08</v>
      </c>
      <c r="IQ15" s="12">
        <v>6.06</v>
      </c>
      <c r="IR15" s="12">
        <v>5.07</v>
      </c>
      <c r="IS15" s="12">
        <v>4.24</v>
      </c>
      <c r="IT15" s="12">
        <v>1.21</v>
      </c>
      <c r="IU15" s="12">
        <v>3.63</v>
      </c>
      <c r="IV15" s="12">
        <v>6.89</v>
      </c>
      <c r="IW15" s="12">
        <v>4.84</v>
      </c>
      <c r="IX15" s="12">
        <v>6.7</v>
      </c>
      <c r="IY15" s="12">
        <v>7.42</v>
      </c>
      <c r="IZ15" s="12">
        <v>5.86</v>
      </c>
      <c r="JA15" s="12">
        <v>6.28</v>
      </c>
      <c r="JB15" s="12">
        <v>7.11</v>
      </c>
      <c r="JC15" s="12">
        <v>7.47</v>
      </c>
      <c r="JD15" s="12">
        <v>7.52</v>
      </c>
      <c r="JE15" s="12">
        <v>7.34</v>
      </c>
      <c r="JF15" s="12">
        <v>6.05</v>
      </c>
      <c r="JG15" s="11">
        <v>6.13</v>
      </c>
      <c r="JH15" s="11">
        <v>5.87</v>
      </c>
      <c r="JI15" s="11">
        <v>6.17</v>
      </c>
      <c r="JJ15" s="11">
        <v>7.89</v>
      </c>
      <c r="JK15" s="11">
        <v>5.67</v>
      </c>
      <c r="JL15" s="11">
        <v>4.71</v>
      </c>
      <c r="JM15" s="11">
        <v>6.2</v>
      </c>
      <c r="JN15" s="11">
        <v>3.69</v>
      </c>
      <c r="JO15" s="11">
        <v>4.88</v>
      </c>
      <c r="JP15" s="11">
        <v>5.83</v>
      </c>
      <c r="JQ15" s="11">
        <v>9.6999999999999993</v>
      </c>
      <c r="JR15" s="11">
        <v>7.25</v>
      </c>
      <c r="JS15" s="11">
        <v>5.34</v>
      </c>
      <c r="JT15" s="11">
        <v>2.72</v>
      </c>
      <c r="JU15" s="11">
        <v>8.4499999999999993</v>
      </c>
      <c r="JV15" s="11">
        <v>1.99</v>
      </c>
      <c r="JW15" s="11">
        <v>5.18</v>
      </c>
      <c r="JX15" s="11">
        <v>6.76</v>
      </c>
      <c r="JY15" s="11">
        <v>5.89</v>
      </c>
      <c r="JZ15" s="11">
        <v>5.72</v>
      </c>
      <c r="KA15" s="11">
        <v>6.35</v>
      </c>
      <c r="KB15" s="11">
        <v>4.09</v>
      </c>
      <c r="KC15" s="11">
        <v>7.37</v>
      </c>
      <c r="KD15" s="11">
        <v>5.35</v>
      </c>
      <c r="KE15" s="11">
        <v>7.24</v>
      </c>
      <c r="KF15" s="11">
        <v>7.75</v>
      </c>
      <c r="KG15" s="11">
        <v>6.49</v>
      </c>
      <c r="KH15" s="11">
        <v>6.98</v>
      </c>
      <c r="KI15" s="11">
        <v>7.62</v>
      </c>
      <c r="KJ15" s="11">
        <v>8.0399999999999991</v>
      </c>
      <c r="KK15" s="11">
        <v>7.88</v>
      </c>
      <c r="KL15" s="11">
        <v>7.53</v>
      </c>
      <c r="KM15" s="11">
        <v>7.68</v>
      </c>
    </row>
    <row r="16" spans="1:299" x14ac:dyDescent="0.25">
      <c r="A16">
        <v>14</v>
      </c>
      <c r="B16" s="1">
        <v>40848</v>
      </c>
      <c r="C16" s="11">
        <v>808.65</v>
      </c>
      <c r="D16" s="11">
        <v>818.95</v>
      </c>
      <c r="E16" s="11">
        <v>829.64</v>
      </c>
      <c r="F16" s="11">
        <v>881.18</v>
      </c>
      <c r="G16" s="11">
        <v>847.51</v>
      </c>
      <c r="H16" s="11">
        <v>882.88</v>
      </c>
      <c r="I16" s="11">
        <v>799.5</v>
      </c>
      <c r="J16" s="11">
        <v>743.32</v>
      </c>
      <c r="K16" s="11">
        <v>807.83</v>
      </c>
      <c r="L16" s="11">
        <v>766.62</v>
      </c>
      <c r="M16" s="11">
        <v>818.77</v>
      </c>
      <c r="N16" s="11">
        <v>743.36</v>
      </c>
      <c r="O16" s="11">
        <v>748.35</v>
      </c>
      <c r="P16" s="11">
        <v>733.86</v>
      </c>
      <c r="Q16" s="11">
        <v>776.33</v>
      </c>
      <c r="R16" s="11">
        <v>756.6</v>
      </c>
      <c r="S16" s="11">
        <v>775.33</v>
      </c>
      <c r="T16" s="11">
        <v>731.07</v>
      </c>
      <c r="U16" s="11">
        <v>767.77</v>
      </c>
      <c r="V16" s="11">
        <v>842.07</v>
      </c>
      <c r="W16" s="11">
        <v>753.59</v>
      </c>
      <c r="X16" s="11">
        <v>708.3</v>
      </c>
      <c r="Y16" s="11">
        <v>903.67</v>
      </c>
      <c r="Z16" s="11">
        <v>881.34</v>
      </c>
      <c r="AA16" s="11">
        <v>802.26</v>
      </c>
      <c r="AB16" s="11">
        <v>819.94</v>
      </c>
      <c r="AC16" s="11">
        <v>798.85</v>
      </c>
      <c r="AD16" s="11">
        <v>775.89</v>
      </c>
      <c r="AE16" s="11">
        <v>813.09</v>
      </c>
      <c r="AF16" s="11">
        <v>803.9</v>
      </c>
      <c r="AG16" s="11">
        <v>817.06</v>
      </c>
      <c r="AH16" s="11">
        <v>774.98</v>
      </c>
      <c r="AI16" s="11">
        <v>867.35</v>
      </c>
      <c r="AJ16" s="11">
        <v>445.35</v>
      </c>
      <c r="AK16" s="11">
        <v>465.64</v>
      </c>
      <c r="AL16" s="11">
        <v>466.35</v>
      </c>
      <c r="AM16" s="11">
        <v>513.07000000000005</v>
      </c>
      <c r="AN16" s="11">
        <v>472.1</v>
      </c>
      <c r="AO16" s="11">
        <v>475.17</v>
      </c>
      <c r="AP16" s="11">
        <v>455.43</v>
      </c>
      <c r="AQ16" s="11">
        <v>449.43</v>
      </c>
      <c r="AR16" s="11">
        <v>469.89</v>
      </c>
      <c r="AS16" s="11">
        <v>444.9</v>
      </c>
      <c r="AT16" s="11">
        <v>498.54</v>
      </c>
      <c r="AU16" s="11">
        <v>442.82</v>
      </c>
      <c r="AV16" s="11">
        <v>437.96</v>
      </c>
      <c r="AW16" s="11">
        <v>423.07</v>
      </c>
      <c r="AX16" s="11">
        <v>462.91</v>
      </c>
      <c r="AY16" s="11">
        <v>435.04</v>
      </c>
      <c r="AZ16" s="11">
        <v>462.06</v>
      </c>
      <c r="BA16" s="11">
        <v>430.1</v>
      </c>
      <c r="BB16" s="11">
        <v>426.79</v>
      </c>
      <c r="BC16" s="11">
        <v>443.43</v>
      </c>
      <c r="BD16" s="11">
        <v>430.97</v>
      </c>
      <c r="BE16" s="11">
        <v>417.42</v>
      </c>
      <c r="BF16" s="11">
        <v>459.88</v>
      </c>
      <c r="BG16" s="11">
        <v>446.43</v>
      </c>
      <c r="BH16" s="11">
        <v>416.76</v>
      </c>
      <c r="BI16" s="11">
        <v>401.77</v>
      </c>
      <c r="BJ16" s="11">
        <v>410.05</v>
      </c>
      <c r="BK16" s="11">
        <v>448.43</v>
      </c>
      <c r="BL16" s="11">
        <v>473.75</v>
      </c>
      <c r="BM16" s="11">
        <v>478.98</v>
      </c>
      <c r="BN16" s="11">
        <v>462.09</v>
      </c>
      <c r="BO16" s="11">
        <v>462.82</v>
      </c>
      <c r="BP16" s="11">
        <v>501</v>
      </c>
      <c r="BQ16" s="11">
        <v>363.3</v>
      </c>
      <c r="BR16" s="11">
        <v>353.31</v>
      </c>
      <c r="BS16" s="11">
        <v>363.29</v>
      </c>
      <c r="BT16" s="11">
        <v>368.11</v>
      </c>
      <c r="BU16" s="11">
        <v>375.41</v>
      </c>
      <c r="BV16" s="11">
        <v>407.71</v>
      </c>
      <c r="BW16" s="11">
        <v>344.07</v>
      </c>
      <c r="BX16" s="11">
        <v>293.89</v>
      </c>
      <c r="BY16" s="11">
        <v>337.94</v>
      </c>
      <c r="BZ16" s="11">
        <v>321.72000000000003</v>
      </c>
      <c r="CA16" s="11">
        <v>320.23</v>
      </c>
      <c r="CB16" s="11">
        <v>300.54000000000002</v>
      </c>
      <c r="CC16" s="11">
        <v>310.39</v>
      </c>
      <c r="CD16" s="11">
        <v>310.79000000000002</v>
      </c>
      <c r="CE16" s="11">
        <v>313.42</v>
      </c>
      <c r="CF16" s="11">
        <v>321.56</v>
      </c>
      <c r="CG16" s="11">
        <v>313.27</v>
      </c>
      <c r="CH16" s="11">
        <v>300.97000000000003</v>
      </c>
      <c r="CI16" s="11">
        <v>340.98</v>
      </c>
      <c r="CJ16" s="11">
        <v>398.64</v>
      </c>
      <c r="CK16" s="11">
        <v>322.62</v>
      </c>
      <c r="CL16" s="11">
        <v>290.88</v>
      </c>
      <c r="CM16" s="11">
        <v>443.79</v>
      </c>
      <c r="CN16" s="11">
        <v>434.91</v>
      </c>
      <c r="CO16" s="11">
        <v>385.5</v>
      </c>
      <c r="CP16" s="11">
        <v>418.17</v>
      </c>
      <c r="CQ16" s="11">
        <v>388.8</v>
      </c>
      <c r="CR16" s="11">
        <v>327.45999999999998</v>
      </c>
      <c r="CS16" s="11">
        <v>339.34</v>
      </c>
      <c r="CT16" s="11">
        <v>324.92</v>
      </c>
      <c r="CU16" s="11">
        <v>354.97</v>
      </c>
      <c r="CV16" s="11">
        <v>312.16000000000003</v>
      </c>
      <c r="CW16" s="11">
        <v>366.35</v>
      </c>
      <c r="CX16" s="11">
        <v>404.71928345999999</v>
      </c>
      <c r="CY16" s="11">
        <v>407.96528201000001</v>
      </c>
      <c r="CZ16" s="11">
        <v>462.57608012999998</v>
      </c>
      <c r="DA16" s="11">
        <v>467.78339735999998</v>
      </c>
      <c r="DB16" s="11">
        <v>414.9365052</v>
      </c>
      <c r="DC16" s="11">
        <v>366.70320605000001</v>
      </c>
      <c r="DD16" s="11">
        <v>383.11984838000001</v>
      </c>
      <c r="DE16" s="11">
        <v>360.93027429</v>
      </c>
      <c r="DF16" s="11">
        <v>424.58200971000002</v>
      </c>
      <c r="DG16" s="11">
        <v>414.09286102999999</v>
      </c>
      <c r="DH16" s="11">
        <v>431.44104189000001</v>
      </c>
      <c r="DI16" s="11">
        <v>493.97594941</v>
      </c>
      <c r="DJ16" s="11">
        <v>432.18603968000002</v>
      </c>
      <c r="DK16" s="11">
        <v>369.77750641</v>
      </c>
      <c r="DL16" s="11">
        <v>429.28872802000001</v>
      </c>
      <c r="DM16" s="11">
        <v>404.48977668999999</v>
      </c>
      <c r="DN16" s="11">
        <v>387.39076525000002</v>
      </c>
      <c r="DO16" s="11">
        <v>388.43058014000002</v>
      </c>
      <c r="DP16" s="11">
        <v>406.14231998999998</v>
      </c>
      <c r="DQ16" s="11">
        <v>402.98264124999997</v>
      </c>
      <c r="DR16" s="11">
        <v>414.80981983999999</v>
      </c>
      <c r="DS16" s="11">
        <v>392.98789524</v>
      </c>
      <c r="DT16" s="11">
        <v>411.96576477999997</v>
      </c>
      <c r="DU16" s="11">
        <v>398.04129533000003</v>
      </c>
      <c r="DV16" s="11">
        <v>383.65285333000003</v>
      </c>
      <c r="DW16" s="11">
        <v>392.07349887999999</v>
      </c>
      <c r="DX16" s="11">
        <v>432.57113440000001</v>
      </c>
      <c r="DY16" s="11">
        <v>352.22046037000001</v>
      </c>
      <c r="DZ16" s="11">
        <v>415.09804813</v>
      </c>
      <c r="EA16" s="11">
        <v>377.83858838999998</v>
      </c>
      <c r="EB16" s="11">
        <v>466.10045456</v>
      </c>
      <c r="EC16" s="11">
        <v>409.24523620000002</v>
      </c>
      <c r="ED16" s="11">
        <v>383.14997771999998</v>
      </c>
      <c r="EE16" s="11" t="s">
        <v>43</v>
      </c>
      <c r="EF16" s="11" t="s">
        <v>43</v>
      </c>
      <c r="EG16" s="11" t="s">
        <v>43</v>
      </c>
      <c r="EH16" s="11" t="s">
        <v>43</v>
      </c>
      <c r="EI16" s="11" t="s">
        <v>43</v>
      </c>
      <c r="EJ16" s="11" t="s">
        <v>43</v>
      </c>
      <c r="EK16" s="11" t="s">
        <v>43</v>
      </c>
      <c r="EL16" s="11" t="s">
        <v>43</v>
      </c>
      <c r="EM16" s="11" t="s">
        <v>43</v>
      </c>
      <c r="EN16" s="11" t="s">
        <v>43</v>
      </c>
      <c r="EO16" s="11" t="s">
        <v>43</v>
      </c>
      <c r="EP16" s="11" t="s">
        <v>43</v>
      </c>
      <c r="EQ16" s="11" t="s">
        <v>43</v>
      </c>
      <c r="ER16" s="11" t="s">
        <v>43</v>
      </c>
      <c r="ES16" s="11" t="s">
        <v>43</v>
      </c>
      <c r="ET16" s="11" t="s">
        <v>43</v>
      </c>
      <c r="EU16" s="11" t="s">
        <v>43</v>
      </c>
      <c r="EV16" s="11" t="s">
        <v>43</v>
      </c>
      <c r="EW16" s="11" t="s">
        <v>43</v>
      </c>
      <c r="EX16" s="11" t="s">
        <v>43</v>
      </c>
      <c r="EY16" s="11" t="s">
        <v>43</v>
      </c>
      <c r="EZ16" s="11" t="s">
        <v>43</v>
      </c>
      <c r="FA16" s="11" t="s">
        <v>43</v>
      </c>
      <c r="FB16" s="11" t="s">
        <v>43</v>
      </c>
      <c r="FC16" s="11" t="s">
        <v>43</v>
      </c>
      <c r="FD16" s="11" t="s">
        <v>43</v>
      </c>
      <c r="FE16" s="11" t="s">
        <v>43</v>
      </c>
      <c r="FF16" s="11" t="s">
        <v>43</v>
      </c>
      <c r="FG16" s="11" t="s">
        <v>43</v>
      </c>
      <c r="FH16" s="11" t="s">
        <v>43</v>
      </c>
      <c r="FI16" s="11" t="s">
        <v>43</v>
      </c>
      <c r="FJ16" s="11" t="s">
        <v>43</v>
      </c>
      <c r="FK16" s="11" t="s">
        <v>43</v>
      </c>
      <c r="FL16" s="11" t="s">
        <v>43</v>
      </c>
      <c r="FM16" s="11" t="s">
        <v>43</v>
      </c>
      <c r="FN16" s="11" t="s">
        <v>43</v>
      </c>
      <c r="FO16" s="11" t="s">
        <v>43</v>
      </c>
      <c r="FP16" s="11" t="s">
        <v>43</v>
      </c>
      <c r="FQ16" s="11" t="s">
        <v>43</v>
      </c>
      <c r="FR16" s="11" t="s">
        <v>43</v>
      </c>
      <c r="FS16" s="11" t="s">
        <v>43</v>
      </c>
      <c r="FT16" s="11" t="s">
        <v>43</v>
      </c>
      <c r="FU16" s="11" t="s">
        <v>43</v>
      </c>
      <c r="FV16" s="11" t="s">
        <v>43</v>
      </c>
      <c r="FW16" s="11" t="s">
        <v>43</v>
      </c>
      <c r="FX16" s="11" t="s">
        <v>43</v>
      </c>
      <c r="FY16" s="11" t="s">
        <v>43</v>
      </c>
      <c r="FZ16" s="11" t="s">
        <v>43</v>
      </c>
      <c r="GA16" s="11" t="s">
        <v>43</v>
      </c>
      <c r="GB16" s="11" t="s">
        <v>43</v>
      </c>
      <c r="GC16" s="11" t="s">
        <v>43</v>
      </c>
      <c r="GD16" s="11" t="s">
        <v>43</v>
      </c>
      <c r="GE16" s="11" t="s">
        <v>43</v>
      </c>
      <c r="GF16" s="11" t="s">
        <v>43</v>
      </c>
      <c r="GG16" s="11" t="s">
        <v>43</v>
      </c>
      <c r="GH16" s="11" t="s">
        <v>43</v>
      </c>
      <c r="GI16" s="11" t="s">
        <v>43</v>
      </c>
      <c r="GJ16" s="11" t="s">
        <v>43</v>
      </c>
      <c r="GK16" s="11" t="s">
        <v>43</v>
      </c>
      <c r="GL16" s="11" t="s">
        <v>43</v>
      </c>
      <c r="GM16" s="11" t="s">
        <v>43</v>
      </c>
      <c r="GN16" s="11" t="s">
        <v>43</v>
      </c>
      <c r="GO16" s="11" t="s">
        <v>43</v>
      </c>
      <c r="GP16" s="11" t="s">
        <v>43</v>
      </c>
      <c r="GQ16" s="11" t="s">
        <v>43</v>
      </c>
      <c r="GR16" s="11" t="s">
        <v>43</v>
      </c>
      <c r="GS16" s="12">
        <v>0.37</v>
      </c>
      <c r="GT16" s="12">
        <v>0.11</v>
      </c>
      <c r="GU16" s="12">
        <v>0.28999999999999998</v>
      </c>
      <c r="GV16" s="12">
        <v>0.12</v>
      </c>
      <c r="GW16" s="12">
        <v>0.14000000000000001</v>
      </c>
      <c r="GX16" s="12">
        <v>0.43</v>
      </c>
      <c r="GY16" s="12">
        <v>0.04</v>
      </c>
      <c r="GZ16" s="12">
        <v>0.1</v>
      </c>
      <c r="HA16" s="12">
        <v>0.01</v>
      </c>
      <c r="HB16" s="12">
        <v>0.95</v>
      </c>
      <c r="HC16" s="12">
        <v>0.25</v>
      </c>
      <c r="HD16" s="12">
        <v>0.15</v>
      </c>
      <c r="HE16" s="12">
        <v>0.18</v>
      </c>
      <c r="HF16" s="12">
        <v>4.13</v>
      </c>
      <c r="HG16" s="12">
        <v>-0.31</v>
      </c>
      <c r="HH16" s="12">
        <v>3.99</v>
      </c>
      <c r="HI16" s="12">
        <v>0.05</v>
      </c>
      <c r="HJ16" s="12">
        <v>0.11</v>
      </c>
      <c r="HK16" s="12">
        <v>0.11</v>
      </c>
      <c r="HL16" s="12">
        <v>0.01</v>
      </c>
      <c r="HM16" s="12">
        <v>0</v>
      </c>
      <c r="HN16" s="12">
        <v>0.02</v>
      </c>
      <c r="HO16" s="12">
        <v>0.02</v>
      </c>
      <c r="HP16" s="12">
        <v>0.01</v>
      </c>
      <c r="HQ16" s="12">
        <v>0.06</v>
      </c>
      <c r="HR16" s="12">
        <v>0.08</v>
      </c>
      <c r="HS16" s="12">
        <v>0</v>
      </c>
      <c r="HT16" s="12">
        <v>0.1</v>
      </c>
      <c r="HU16" s="12">
        <v>0.74</v>
      </c>
      <c r="HV16" s="12">
        <v>0.08</v>
      </c>
      <c r="HW16" s="12">
        <v>0.13</v>
      </c>
      <c r="HX16" s="12">
        <v>0.01</v>
      </c>
      <c r="HY16" s="12">
        <v>2.91</v>
      </c>
      <c r="HZ16" s="12">
        <v>5.52</v>
      </c>
      <c r="IA16" s="12">
        <v>5.44</v>
      </c>
      <c r="IB16" s="12">
        <v>5.8</v>
      </c>
      <c r="IC16" s="12">
        <v>7.17</v>
      </c>
      <c r="ID16" s="12">
        <v>5.31</v>
      </c>
      <c r="IE16" s="12">
        <v>4.5599999999999996</v>
      </c>
      <c r="IF16" s="12">
        <v>5.82</v>
      </c>
      <c r="IG16" s="12">
        <v>3.08</v>
      </c>
      <c r="IH16" s="12">
        <v>4.37</v>
      </c>
      <c r="II16" s="12">
        <v>5.98</v>
      </c>
      <c r="IJ16" s="12">
        <v>9.1199999999999992</v>
      </c>
      <c r="IK16" s="12">
        <v>6.2</v>
      </c>
      <c r="IL16" s="12">
        <v>4.17</v>
      </c>
      <c r="IM16" s="12">
        <v>6.21</v>
      </c>
      <c r="IN16" s="12">
        <v>7.66</v>
      </c>
      <c r="IO16" s="12">
        <v>5.71</v>
      </c>
      <c r="IP16" s="12">
        <v>4.1399999999999997</v>
      </c>
      <c r="IQ16" s="12">
        <v>6.18</v>
      </c>
      <c r="IR16" s="12">
        <v>5.19</v>
      </c>
      <c r="IS16" s="12">
        <v>4.25</v>
      </c>
      <c r="IT16" s="12">
        <v>1.21</v>
      </c>
      <c r="IU16" s="12">
        <v>3.65</v>
      </c>
      <c r="IV16" s="12">
        <v>6.9</v>
      </c>
      <c r="IW16" s="12">
        <v>4.84</v>
      </c>
      <c r="IX16" s="12">
        <v>6.77</v>
      </c>
      <c r="IY16" s="12">
        <v>7.5</v>
      </c>
      <c r="IZ16" s="12">
        <v>5.86</v>
      </c>
      <c r="JA16" s="12">
        <v>6.39</v>
      </c>
      <c r="JB16" s="12">
        <v>7.9</v>
      </c>
      <c r="JC16" s="12">
        <v>7.56</v>
      </c>
      <c r="JD16" s="12">
        <v>7.66</v>
      </c>
      <c r="JE16" s="12">
        <v>7.35</v>
      </c>
      <c r="JF16" s="12">
        <v>9.14</v>
      </c>
      <c r="JG16" s="11">
        <v>5.79</v>
      </c>
      <c r="JH16" s="11">
        <v>5.69</v>
      </c>
      <c r="JI16" s="11">
        <v>5.88</v>
      </c>
      <c r="JJ16" s="11">
        <v>7.44</v>
      </c>
      <c r="JK16" s="11">
        <v>5.63</v>
      </c>
      <c r="JL16" s="11">
        <v>4.66</v>
      </c>
      <c r="JM16" s="11">
        <v>6.05</v>
      </c>
      <c r="JN16" s="11">
        <v>3.55</v>
      </c>
      <c r="JO16" s="11">
        <v>4.6399999999999997</v>
      </c>
      <c r="JP16" s="11">
        <v>6.36</v>
      </c>
      <c r="JQ16" s="11">
        <v>9.2799999999999994</v>
      </c>
      <c r="JR16" s="11">
        <v>6.8</v>
      </c>
      <c r="JS16" s="11">
        <v>4.55</v>
      </c>
      <c r="JT16" s="11">
        <v>6.63</v>
      </c>
      <c r="JU16" s="11">
        <v>7.85</v>
      </c>
      <c r="JV16" s="11">
        <v>5.94</v>
      </c>
      <c r="JW16" s="11">
        <v>4.9000000000000004</v>
      </c>
      <c r="JX16" s="11">
        <v>6.57</v>
      </c>
      <c r="JY16" s="11">
        <v>5.59</v>
      </c>
      <c r="JZ16" s="11">
        <v>4.49</v>
      </c>
      <c r="KA16" s="11">
        <v>1.32</v>
      </c>
      <c r="KB16" s="11">
        <v>3.9</v>
      </c>
      <c r="KC16" s="11">
        <v>7.21</v>
      </c>
      <c r="KD16" s="11">
        <v>5.09</v>
      </c>
      <c r="KE16" s="11">
        <v>7.09</v>
      </c>
      <c r="KF16" s="11">
        <v>7.73</v>
      </c>
      <c r="KG16" s="11">
        <v>6.35</v>
      </c>
      <c r="KH16" s="11">
        <v>6.72</v>
      </c>
      <c r="KI16" s="11">
        <v>8.1199999999999992</v>
      </c>
      <c r="KJ16" s="11">
        <v>7.78</v>
      </c>
      <c r="KK16" s="11">
        <v>7.75</v>
      </c>
      <c r="KL16" s="11">
        <v>7.4</v>
      </c>
      <c r="KM16" s="11">
        <v>10.130000000000001</v>
      </c>
    </row>
    <row r="17" spans="1:299" x14ac:dyDescent="0.25">
      <c r="A17">
        <v>15</v>
      </c>
      <c r="B17" s="1">
        <v>40878</v>
      </c>
      <c r="C17" s="11">
        <v>809.65</v>
      </c>
      <c r="D17" s="11">
        <v>819.54</v>
      </c>
      <c r="E17" s="11">
        <v>830.01</v>
      </c>
      <c r="F17" s="11">
        <v>881.13</v>
      </c>
      <c r="G17" s="11">
        <v>847.6</v>
      </c>
      <c r="H17" s="11">
        <v>882.95</v>
      </c>
      <c r="I17" s="11">
        <v>799.32</v>
      </c>
      <c r="J17" s="11">
        <v>751.05</v>
      </c>
      <c r="K17" s="11">
        <v>808.85</v>
      </c>
      <c r="L17" s="11">
        <v>767.69</v>
      </c>
      <c r="M17" s="11">
        <v>820.36</v>
      </c>
      <c r="N17" s="11">
        <v>743.43</v>
      </c>
      <c r="O17" s="11">
        <v>749.58</v>
      </c>
      <c r="P17" s="11">
        <v>733.87</v>
      </c>
      <c r="Q17" s="11">
        <v>776.44</v>
      </c>
      <c r="R17" s="11">
        <v>757.4</v>
      </c>
      <c r="S17" s="11">
        <v>775.83</v>
      </c>
      <c r="T17" s="11">
        <v>731.59</v>
      </c>
      <c r="U17" s="11">
        <v>769.43</v>
      </c>
      <c r="V17" s="11">
        <v>842.91</v>
      </c>
      <c r="W17" s="11">
        <v>754.13</v>
      </c>
      <c r="X17" s="11">
        <v>708.4</v>
      </c>
      <c r="Y17" s="11">
        <v>905.51</v>
      </c>
      <c r="Z17" s="11">
        <v>882.01</v>
      </c>
      <c r="AA17" s="11">
        <v>803.68</v>
      </c>
      <c r="AB17" s="11">
        <v>821.59</v>
      </c>
      <c r="AC17" s="11">
        <v>800.99</v>
      </c>
      <c r="AD17" s="11">
        <v>776.23</v>
      </c>
      <c r="AE17" s="11">
        <v>814.29</v>
      </c>
      <c r="AF17" s="11">
        <v>806.82</v>
      </c>
      <c r="AG17" s="11">
        <v>817.06</v>
      </c>
      <c r="AH17" s="11">
        <v>776.12</v>
      </c>
      <c r="AI17" s="11">
        <v>869.05</v>
      </c>
      <c r="AJ17" s="11">
        <v>446.35</v>
      </c>
      <c r="AK17" s="11">
        <v>466.2</v>
      </c>
      <c r="AL17" s="11">
        <v>467.56</v>
      </c>
      <c r="AM17" s="11">
        <v>513.02</v>
      </c>
      <c r="AN17" s="11">
        <v>472.12</v>
      </c>
      <c r="AO17" s="11">
        <v>475.24</v>
      </c>
      <c r="AP17" s="11">
        <v>455.25</v>
      </c>
      <c r="AQ17" s="11">
        <v>457.16</v>
      </c>
      <c r="AR17" s="11">
        <v>469.81</v>
      </c>
      <c r="AS17" s="11">
        <v>445.97</v>
      </c>
      <c r="AT17" s="11">
        <v>500.13</v>
      </c>
      <c r="AU17" s="11">
        <v>442.88</v>
      </c>
      <c r="AV17" s="11">
        <v>439.19</v>
      </c>
      <c r="AW17" s="11">
        <v>423.08</v>
      </c>
      <c r="AX17" s="11">
        <v>463.02</v>
      </c>
      <c r="AY17" s="11">
        <v>435.84</v>
      </c>
      <c r="AZ17" s="11">
        <v>462.56</v>
      </c>
      <c r="BA17" s="11">
        <v>430.62</v>
      </c>
      <c r="BB17" s="11">
        <v>428.45</v>
      </c>
      <c r="BC17" s="11">
        <v>444.3</v>
      </c>
      <c r="BD17" s="11">
        <v>431.57</v>
      </c>
      <c r="BE17" s="11">
        <v>417.87</v>
      </c>
      <c r="BF17" s="11">
        <v>461.72</v>
      </c>
      <c r="BG17" s="11">
        <v>447.1</v>
      </c>
      <c r="BH17" s="11">
        <v>418.1</v>
      </c>
      <c r="BI17" s="11">
        <v>403.42</v>
      </c>
      <c r="BJ17" s="11">
        <v>412.19</v>
      </c>
      <c r="BK17" s="11">
        <v>448.51</v>
      </c>
      <c r="BL17" s="11">
        <v>474.97</v>
      </c>
      <c r="BM17" s="11">
        <v>481.9</v>
      </c>
      <c r="BN17" s="11">
        <v>462.18</v>
      </c>
      <c r="BO17" s="11">
        <v>463.96</v>
      </c>
      <c r="BP17" s="11">
        <v>502.7</v>
      </c>
      <c r="BQ17" s="11">
        <v>363.3</v>
      </c>
      <c r="BR17" s="11">
        <v>353.34</v>
      </c>
      <c r="BS17" s="11">
        <v>362.45</v>
      </c>
      <c r="BT17" s="11">
        <v>368.11</v>
      </c>
      <c r="BU17" s="11">
        <v>375.48</v>
      </c>
      <c r="BV17" s="11">
        <v>407.71</v>
      </c>
      <c r="BW17" s="11">
        <v>344.07</v>
      </c>
      <c r="BX17" s="11">
        <v>293.89</v>
      </c>
      <c r="BY17" s="11">
        <v>339.04</v>
      </c>
      <c r="BZ17" s="11">
        <v>321.72000000000003</v>
      </c>
      <c r="CA17" s="11">
        <v>320.23</v>
      </c>
      <c r="CB17" s="11">
        <v>300.55</v>
      </c>
      <c r="CC17" s="11">
        <v>310.39</v>
      </c>
      <c r="CD17" s="11">
        <v>310.79000000000002</v>
      </c>
      <c r="CE17" s="11">
        <v>313.42</v>
      </c>
      <c r="CF17" s="11">
        <v>321.56</v>
      </c>
      <c r="CG17" s="11">
        <v>313.27</v>
      </c>
      <c r="CH17" s="11">
        <v>300.97000000000003</v>
      </c>
      <c r="CI17" s="11">
        <v>340.98</v>
      </c>
      <c r="CJ17" s="11">
        <v>398.61</v>
      </c>
      <c r="CK17" s="11">
        <v>322.56</v>
      </c>
      <c r="CL17" s="11">
        <v>290.52999999999997</v>
      </c>
      <c r="CM17" s="11">
        <v>443.79</v>
      </c>
      <c r="CN17" s="11">
        <v>434.91</v>
      </c>
      <c r="CO17" s="11">
        <v>385.58</v>
      </c>
      <c r="CP17" s="11">
        <v>418.17</v>
      </c>
      <c r="CQ17" s="11">
        <v>388.8</v>
      </c>
      <c r="CR17" s="11">
        <v>327.72</v>
      </c>
      <c r="CS17" s="11">
        <v>339.32</v>
      </c>
      <c r="CT17" s="11">
        <v>324.92</v>
      </c>
      <c r="CU17" s="11">
        <v>354.88</v>
      </c>
      <c r="CV17" s="11">
        <v>312.16000000000003</v>
      </c>
      <c r="CW17" s="11">
        <v>366.35</v>
      </c>
      <c r="CX17" s="11">
        <v>405.20494660000003</v>
      </c>
      <c r="CY17" s="11">
        <v>408.25085770999999</v>
      </c>
      <c r="CZ17" s="11">
        <v>462.76111056000002</v>
      </c>
      <c r="DA17" s="11">
        <v>467.73661901999998</v>
      </c>
      <c r="DB17" s="11">
        <v>414.97799885000001</v>
      </c>
      <c r="DC17" s="11">
        <v>366.73987638</v>
      </c>
      <c r="DD17" s="11">
        <v>383.04322440999999</v>
      </c>
      <c r="DE17" s="11">
        <v>364.68394913999998</v>
      </c>
      <c r="DF17" s="11">
        <v>425.13396632000001</v>
      </c>
      <c r="DG17" s="11">
        <v>414.67259102999998</v>
      </c>
      <c r="DH17" s="11">
        <v>432.26077987000002</v>
      </c>
      <c r="DI17" s="11">
        <v>494.02534700000001</v>
      </c>
      <c r="DJ17" s="11">
        <v>432.87753734</v>
      </c>
      <c r="DK17" s="11">
        <v>369.77750641</v>
      </c>
      <c r="DL17" s="11">
        <v>429.33165688999998</v>
      </c>
      <c r="DM17" s="11">
        <v>404.93471543999999</v>
      </c>
      <c r="DN17" s="11">
        <v>387.62319970999999</v>
      </c>
      <c r="DO17" s="11">
        <v>388.70248155000002</v>
      </c>
      <c r="DP17" s="11">
        <v>407.03583308999998</v>
      </c>
      <c r="DQ17" s="11">
        <v>403.38562388999998</v>
      </c>
      <c r="DR17" s="11">
        <v>415.10018672000001</v>
      </c>
      <c r="DS17" s="11">
        <v>393.02719402999998</v>
      </c>
      <c r="DT17" s="11">
        <v>412.78969631000001</v>
      </c>
      <c r="DU17" s="11">
        <v>398.35972837000003</v>
      </c>
      <c r="DV17" s="11">
        <v>384.34342845999998</v>
      </c>
      <c r="DW17" s="11">
        <v>392.85764588000001</v>
      </c>
      <c r="DX17" s="11">
        <v>433.73907645999998</v>
      </c>
      <c r="DY17" s="11">
        <v>352.36134856000001</v>
      </c>
      <c r="DZ17" s="11">
        <v>415.72069520000002</v>
      </c>
      <c r="EA17" s="11">
        <v>379.19880731000001</v>
      </c>
      <c r="EB17" s="11">
        <v>466.10045456</v>
      </c>
      <c r="EC17" s="11">
        <v>409.85910405999999</v>
      </c>
      <c r="ED17" s="11">
        <v>383.91627768000001</v>
      </c>
      <c r="EE17" s="11" t="s">
        <v>43</v>
      </c>
      <c r="EF17" s="11" t="s">
        <v>43</v>
      </c>
      <c r="EG17" s="11" t="s">
        <v>43</v>
      </c>
      <c r="EH17" s="11" t="s">
        <v>43</v>
      </c>
      <c r="EI17" s="11" t="s">
        <v>43</v>
      </c>
      <c r="EJ17" s="11" t="s">
        <v>43</v>
      </c>
      <c r="EK17" s="11" t="s">
        <v>43</v>
      </c>
      <c r="EL17" s="11" t="s">
        <v>43</v>
      </c>
      <c r="EM17" s="11" t="s">
        <v>43</v>
      </c>
      <c r="EN17" s="11" t="s">
        <v>43</v>
      </c>
      <c r="EO17" s="11" t="s">
        <v>43</v>
      </c>
      <c r="EP17" s="11" t="s">
        <v>43</v>
      </c>
      <c r="EQ17" s="11" t="s">
        <v>43</v>
      </c>
      <c r="ER17" s="11" t="s">
        <v>43</v>
      </c>
      <c r="ES17" s="11" t="s">
        <v>43</v>
      </c>
      <c r="ET17" s="11" t="s">
        <v>43</v>
      </c>
      <c r="EU17" s="11" t="s">
        <v>43</v>
      </c>
      <c r="EV17" s="11" t="s">
        <v>43</v>
      </c>
      <c r="EW17" s="11" t="s">
        <v>43</v>
      </c>
      <c r="EX17" s="11" t="s">
        <v>43</v>
      </c>
      <c r="EY17" s="11" t="s">
        <v>43</v>
      </c>
      <c r="EZ17" s="11" t="s">
        <v>43</v>
      </c>
      <c r="FA17" s="11" t="s">
        <v>43</v>
      </c>
      <c r="FB17" s="11" t="s">
        <v>43</v>
      </c>
      <c r="FC17" s="11" t="s">
        <v>43</v>
      </c>
      <c r="FD17" s="11" t="s">
        <v>43</v>
      </c>
      <c r="FE17" s="11" t="s">
        <v>43</v>
      </c>
      <c r="FF17" s="11" t="s">
        <v>43</v>
      </c>
      <c r="FG17" s="11" t="s">
        <v>43</v>
      </c>
      <c r="FH17" s="11" t="s">
        <v>43</v>
      </c>
      <c r="FI17" s="11" t="s">
        <v>43</v>
      </c>
      <c r="FJ17" s="11" t="s">
        <v>43</v>
      </c>
      <c r="FK17" s="11" t="s">
        <v>43</v>
      </c>
      <c r="FL17" s="11" t="s">
        <v>43</v>
      </c>
      <c r="FM17" s="11" t="s">
        <v>43</v>
      </c>
      <c r="FN17" s="11" t="s">
        <v>43</v>
      </c>
      <c r="FO17" s="11" t="s">
        <v>43</v>
      </c>
      <c r="FP17" s="11" t="s">
        <v>43</v>
      </c>
      <c r="FQ17" s="11" t="s">
        <v>43</v>
      </c>
      <c r="FR17" s="11" t="s">
        <v>43</v>
      </c>
      <c r="FS17" s="11" t="s">
        <v>43</v>
      </c>
      <c r="FT17" s="11" t="s">
        <v>43</v>
      </c>
      <c r="FU17" s="11" t="s">
        <v>43</v>
      </c>
      <c r="FV17" s="11" t="s">
        <v>43</v>
      </c>
      <c r="FW17" s="11" t="s">
        <v>43</v>
      </c>
      <c r="FX17" s="11" t="s">
        <v>43</v>
      </c>
      <c r="FY17" s="11" t="s">
        <v>43</v>
      </c>
      <c r="FZ17" s="11" t="s">
        <v>43</v>
      </c>
      <c r="GA17" s="11" t="s">
        <v>43</v>
      </c>
      <c r="GB17" s="11" t="s">
        <v>43</v>
      </c>
      <c r="GC17" s="11" t="s">
        <v>43</v>
      </c>
      <c r="GD17" s="11" t="s">
        <v>43</v>
      </c>
      <c r="GE17" s="11" t="s">
        <v>43</v>
      </c>
      <c r="GF17" s="11" t="s">
        <v>43</v>
      </c>
      <c r="GG17" s="11" t="s">
        <v>43</v>
      </c>
      <c r="GH17" s="11" t="s">
        <v>43</v>
      </c>
      <c r="GI17" s="11" t="s">
        <v>43</v>
      </c>
      <c r="GJ17" s="11" t="s">
        <v>43</v>
      </c>
      <c r="GK17" s="11" t="s">
        <v>43</v>
      </c>
      <c r="GL17" s="11" t="s">
        <v>43</v>
      </c>
      <c r="GM17" s="11" t="s">
        <v>43</v>
      </c>
      <c r="GN17" s="11" t="s">
        <v>43</v>
      </c>
      <c r="GO17" s="11" t="s">
        <v>43</v>
      </c>
      <c r="GP17" s="11" t="s">
        <v>43</v>
      </c>
      <c r="GQ17" s="11" t="s">
        <v>43</v>
      </c>
      <c r="GR17" s="11" t="s">
        <v>43</v>
      </c>
      <c r="GS17" s="12">
        <v>0.12</v>
      </c>
      <c r="GT17" s="12">
        <v>7.0000000000000007E-2</v>
      </c>
      <c r="GU17" s="12">
        <v>0.04</v>
      </c>
      <c r="GV17" s="12">
        <v>-0.01</v>
      </c>
      <c r="GW17" s="12">
        <v>0.01</v>
      </c>
      <c r="GX17" s="12">
        <v>0.01</v>
      </c>
      <c r="GY17" s="12">
        <v>-0.02</v>
      </c>
      <c r="GZ17" s="12">
        <v>1.04</v>
      </c>
      <c r="HA17" s="12">
        <v>0.13</v>
      </c>
      <c r="HB17" s="12">
        <v>0.14000000000000001</v>
      </c>
      <c r="HC17" s="12">
        <v>0.19</v>
      </c>
      <c r="HD17" s="12">
        <v>0.01</v>
      </c>
      <c r="HE17" s="12">
        <v>0.16</v>
      </c>
      <c r="HF17" s="12">
        <v>0</v>
      </c>
      <c r="HG17" s="12">
        <v>0.01</v>
      </c>
      <c r="HH17" s="12">
        <v>0.11</v>
      </c>
      <c r="HI17" s="12">
        <v>0.06</v>
      </c>
      <c r="HJ17" s="12">
        <v>7.0000000000000007E-2</v>
      </c>
      <c r="HK17" s="12">
        <v>0.22</v>
      </c>
      <c r="HL17" s="12">
        <v>0.1</v>
      </c>
      <c r="HM17" s="12">
        <v>7.0000000000000007E-2</v>
      </c>
      <c r="HN17" s="12">
        <v>0.01</v>
      </c>
      <c r="HO17" s="12">
        <v>0.2</v>
      </c>
      <c r="HP17" s="12">
        <v>0.08</v>
      </c>
      <c r="HQ17" s="12">
        <v>0.18</v>
      </c>
      <c r="HR17" s="12">
        <v>0.2</v>
      </c>
      <c r="HS17" s="12">
        <v>0.27</v>
      </c>
      <c r="HT17" s="12">
        <v>0.04</v>
      </c>
      <c r="HU17" s="12">
        <v>0.15</v>
      </c>
      <c r="HV17" s="12">
        <v>0.36</v>
      </c>
      <c r="HW17" s="12">
        <v>0</v>
      </c>
      <c r="HX17" s="12">
        <v>0.15</v>
      </c>
      <c r="HY17" s="12">
        <v>0.2</v>
      </c>
      <c r="HZ17" s="12">
        <v>5.65</v>
      </c>
      <c r="IA17" s="12">
        <v>5.52</v>
      </c>
      <c r="IB17" s="12">
        <v>5.84</v>
      </c>
      <c r="IC17" s="12">
        <v>7.17</v>
      </c>
      <c r="ID17" s="12">
        <v>5.32</v>
      </c>
      <c r="IE17" s="12">
        <v>4.57</v>
      </c>
      <c r="IF17" s="12">
        <v>5.79</v>
      </c>
      <c r="IG17" s="12">
        <v>4.1500000000000004</v>
      </c>
      <c r="IH17" s="12">
        <v>4.5</v>
      </c>
      <c r="II17" s="12">
        <v>6.13</v>
      </c>
      <c r="IJ17" s="12">
        <v>9.33</v>
      </c>
      <c r="IK17" s="12">
        <v>6.21</v>
      </c>
      <c r="IL17" s="12">
        <v>4.34</v>
      </c>
      <c r="IM17" s="12">
        <v>6.21</v>
      </c>
      <c r="IN17" s="12">
        <v>7.68</v>
      </c>
      <c r="IO17" s="12">
        <v>5.83</v>
      </c>
      <c r="IP17" s="12">
        <v>4.2</v>
      </c>
      <c r="IQ17" s="12">
        <v>6.26</v>
      </c>
      <c r="IR17" s="12">
        <v>5.42</v>
      </c>
      <c r="IS17" s="12">
        <v>4.3499999999999996</v>
      </c>
      <c r="IT17" s="12">
        <v>1.28</v>
      </c>
      <c r="IU17" s="12">
        <v>3.67</v>
      </c>
      <c r="IV17" s="12">
        <v>7.12</v>
      </c>
      <c r="IW17" s="12">
        <v>4.92</v>
      </c>
      <c r="IX17" s="12">
        <v>6.96</v>
      </c>
      <c r="IY17" s="12">
        <v>7.72</v>
      </c>
      <c r="IZ17" s="12">
        <v>6.14</v>
      </c>
      <c r="JA17" s="12">
        <v>6.43</v>
      </c>
      <c r="JB17" s="12">
        <v>8.06</v>
      </c>
      <c r="JC17" s="12">
        <v>7.95</v>
      </c>
      <c r="JD17" s="12">
        <v>7.66</v>
      </c>
      <c r="JE17" s="12">
        <v>7.5</v>
      </c>
      <c r="JF17" s="12">
        <v>9.35</v>
      </c>
      <c r="JG17" s="11">
        <v>5.65</v>
      </c>
      <c r="JH17" s="11">
        <v>5.52</v>
      </c>
      <c r="JI17" s="11">
        <v>5.84</v>
      </c>
      <c r="JJ17" s="11">
        <v>7.17</v>
      </c>
      <c r="JK17" s="11">
        <v>5.32</v>
      </c>
      <c r="JL17" s="11">
        <v>4.57</v>
      </c>
      <c r="JM17" s="11">
        <v>5.79</v>
      </c>
      <c r="JN17" s="11">
        <v>4.1500000000000004</v>
      </c>
      <c r="JO17" s="11">
        <v>4.5</v>
      </c>
      <c r="JP17" s="11">
        <v>6.13</v>
      </c>
      <c r="JQ17" s="11">
        <v>9.33</v>
      </c>
      <c r="JR17" s="11">
        <v>6.21</v>
      </c>
      <c r="JS17" s="11">
        <v>4.34</v>
      </c>
      <c r="JT17" s="11">
        <v>6.21</v>
      </c>
      <c r="JU17" s="11">
        <v>7.68</v>
      </c>
      <c r="JV17" s="11">
        <v>5.83</v>
      </c>
      <c r="JW17" s="11">
        <v>4.2</v>
      </c>
      <c r="JX17" s="11">
        <v>6.26</v>
      </c>
      <c r="JY17" s="11">
        <v>5.42</v>
      </c>
      <c r="JZ17" s="11">
        <v>4.3499999999999996</v>
      </c>
      <c r="KA17" s="11">
        <v>1.28</v>
      </c>
      <c r="KB17" s="11">
        <v>3.67</v>
      </c>
      <c r="KC17" s="11">
        <v>7.12</v>
      </c>
      <c r="KD17" s="11">
        <v>4.92</v>
      </c>
      <c r="KE17" s="11">
        <v>6.96</v>
      </c>
      <c r="KF17" s="11">
        <v>7.72</v>
      </c>
      <c r="KG17" s="11">
        <v>6.14</v>
      </c>
      <c r="KH17" s="11">
        <v>6.43</v>
      </c>
      <c r="KI17" s="11">
        <v>8.06</v>
      </c>
      <c r="KJ17" s="11">
        <v>7.95</v>
      </c>
      <c r="KK17" s="11">
        <v>7.66</v>
      </c>
      <c r="KL17" s="11">
        <v>7.5</v>
      </c>
      <c r="KM17" s="11">
        <v>9.35</v>
      </c>
    </row>
    <row r="18" spans="1:299" x14ac:dyDescent="0.25">
      <c r="A18">
        <v>16</v>
      </c>
      <c r="B18" s="1">
        <v>40909</v>
      </c>
      <c r="C18" s="11">
        <v>814.43</v>
      </c>
      <c r="D18" s="11">
        <v>826.61</v>
      </c>
      <c r="E18" s="11">
        <v>874.63</v>
      </c>
      <c r="F18" s="11">
        <v>881.2</v>
      </c>
      <c r="G18" s="11">
        <v>848.29</v>
      </c>
      <c r="H18" s="11">
        <v>884.31</v>
      </c>
      <c r="I18" s="11">
        <v>801.59</v>
      </c>
      <c r="J18" s="11">
        <v>789.68</v>
      </c>
      <c r="K18" s="11">
        <v>808.86</v>
      </c>
      <c r="L18" s="11">
        <v>769.19</v>
      </c>
      <c r="M18" s="11">
        <v>820.67</v>
      </c>
      <c r="N18" s="11">
        <v>744.03</v>
      </c>
      <c r="O18" s="11">
        <v>753.18</v>
      </c>
      <c r="P18" s="11">
        <v>733.85</v>
      </c>
      <c r="Q18" s="11">
        <v>776.98</v>
      </c>
      <c r="R18" s="11">
        <v>757.87</v>
      </c>
      <c r="S18" s="11">
        <v>777.13</v>
      </c>
      <c r="T18" s="11">
        <v>733.79</v>
      </c>
      <c r="U18" s="11">
        <v>771.6</v>
      </c>
      <c r="V18" s="11">
        <v>852.39</v>
      </c>
      <c r="W18" s="11">
        <v>779.98</v>
      </c>
      <c r="X18" s="11">
        <v>709.47</v>
      </c>
      <c r="Y18" s="11">
        <v>907.71</v>
      </c>
      <c r="Z18" s="11">
        <v>885.26</v>
      </c>
      <c r="AA18" s="11">
        <v>804.07</v>
      </c>
      <c r="AB18" s="11">
        <v>821.75</v>
      </c>
      <c r="AC18" s="11">
        <v>801.86</v>
      </c>
      <c r="AD18" s="11">
        <v>776.54</v>
      </c>
      <c r="AE18" s="11">
        <v>814.81</v>
      </c>
      <c r="AF18" s="11">
        <v>807.84</v>
      </c>
      <c r="AG18" s="11">
        <v>817.9</v>
      </c>
      <c r="AH18" s="11">
        <v>776.31</v>
      </c>
      <c r="AI18" s="11">
        <v>869.27</v>
      </c>
      <c r="AJ18" s="11">
        <v>445.78</v>
      </c>
      <c r="AK18" s="11">
        <v>467.39</v>
      </c>
      <c r="AL18" s="11">
        <v>470.09</v>
      </c>
      <c r="AM18" s="11">
        <v>513.09</v>
      </c>
      <c r="AN18" s="11">
        <v>472.81</v>
      </c>
      <c r="AO18" s="11">
        <v>476.6</v>
      </c>
      <c r="AP18" s="11">
        <v>457.52</v>
      </c>
      <c r="AQ18" s="11">
        <v>454.25</v>
      </c>
      <c r="AR18" s="11">
        <v>469.82</v>
      </c>
      <c r="AS18" s="11">
        <v>447.38</v>
      </c>
      <c r="AT18" s="11">
        <v>500.17</v>
      </c>
      <c r="AU18" s="11">
        <v>443.48</v>
      </c>
      <c r="AV18" s="11">
        <v>442.48</v>
      </c>
      <c r="AW18" s="11">
        <v>423.06</v>
      </c>
      <c r="AX18" s="11">
        <v>463.56</v>
      </c>
      <c r="AY18" s="11">
        <v>436.31</v>
      </c>
      <c r="AZ18" s="11">
        <v>463.86</v>
      </c>
      <c r="BA18" s="11">
        <v>432.82</v>
      </c>
      <c r="BB18" s="11">
        <v>430.62</v>
      </c>
      <c r="BC18" s="11">
        <v>441.1</v>
      </c>
      <c r="BD18" s="11">
        <v>419.21</v>
      </c>
      <c r="BE18" s="11">
        <v>418.59</v>
      </c>
      <c r="BF18" s="11">
        <v>463.92</v>
      </c>
      <c r="BG18" s="11">
        <v>446.99</v>
      </c>
      <c r="BH18" s="11">
        <v>418.49</v>
      </c>
      <c r="BI18" s="11">
        <v>403.58</v>
      </c>
      <c r="BJ18" s="11">
        <v>413.06</v>
      </c>
      <c r="BK18" s="11">
        <v>448.82</v>
      </c>
      <c r="BL18" s="11">
        <v>475.49</v>
      </c>
      <c r="BM18" s="11">
        <v>482.92</v>
      </c>
      <c r="BN18" s="11">
        <v>463.02</v>
      </c>
      <c r="BO18" s="11">
        <v>464.15</v>
      </c>
      <c r="BP18" s="11">
        <v>502.92</v>
      </c>
      <c r="BQ18" s="11">
        <v>368.65</v>
      </c>
      <c r="BR18" s="11">
        <v>359.22</v>
      </c>
      <c r="BS18" s="11">
        <v>404.54</v>
      </c>
      <c r="BT18" s="11">
        <v>368.11</v>
      </c>
      <c r="BU18" s="11">
        <v>375.48</v>
      </c>
      <c r="BV18" s="11">
        <v>407.71</v>
      </c>
      <c r="BW18" s="11">
        <v>344.07</v>
      </c>
      <c r="BX18" s="11">
        <v>335.43</v>
      </c>
      <c r="BY18" s="11">
        <v>339.04</v>
      </c>
      <c r="BZ18" s="11">
        <v>321.81</v>
      </c>
      <c r="CA18" s="11">
        <v>320.5</v>
      </c>
      <c r="CB18" s="11">
        <v>300.55</v>
      </c>
      <c r="CC18" s="11">
        <v>310.7</v>
      </c>
      <c r="CD18" s="11">
        <v>310.79000000000002</v>
      </c>
      <c r="CE18" s="11">
        <v>313.42</v>
      </c>
      <c r="CF18" s="11">
        <v>321.56</v>
      </c>
      <c r="CG18" s="11">
        <v>313.27</v>
      </c>
      <c r="CH18" s="11">
        <v>300.97000000000003</v>
      </c>
      <c r="CI18" s="11">
        <v>340.98</v>
      </c>
      <c r="CJ18" s="11">
        <v>411.29</v>
      </c>
      <c r="CK18" s="11">
        <v>360.77</v>
      </c>
      <c r="CL18" s="11">
        <v>290.88</v>
      </c>
      <c r="CM18" s="11">
        <v>443.79</v>
      </c>
      <c r="CN18" s="11">
        <v>438.27</v>
      </c>
      <c r="CO18" s="11">
        <v>385.58</v>
      </c>
      <c r="CP18" s="11">
        <v>418.17</v>
      </c>
      <c r="CQ18" s="11">
        <v>388.8</v>
      </c>
      <c r="CR18" s="11">
        <v>327.72</v>
      </c>
      <c r="CS18" s="11">
        <v>339.32</v>
      </c>
      <c r="CT18" s="11">
        <v>324.92</v>
      </c>
      <c r="CU18" s="11">
        <v>354.88</v>
      </c>
      <c r="CV18" s="11">
        <v>312.16000000000003</v>
      </c>
      <c r="CW18" s="11">
        <v>366.35</v>
      </c>
      <c r="CX18" s="11">
        <v>407.59565579000002</v>
      </c>
      <c r="CY18" s="11">
        <v>411.76181509000003</v>
      </c>
      <c r="CZ18" s="11">
        <v>487.65765830999999</v>
      </c>
      <c r="DA18" s="11">
        <v>467.78339268000002</v>
      </c>
      <c r="DB18" s="11">
        <v>415.30998125000002</v>
      </c>
      <c r="DC18" s="11">
        <v>367.28998618999998</v>
      </c>
      <c r="DD18" s="11">
        <v>384.11574544000001</v>
      </c>
      <c r="DE18" s="11">
        <v>383.42870413000003</v>
      </c>
      <c r="DF18" s="11">
        <v>425.13396632000001</v>
      </c>
      <c r="DG18" s="11">
        <v>415.50193622</v>
      </c>
      <c r="DH18" s="11">
        <v>432.43368418</v>
      </c>
      <c r="DI18" s="11">
        <v>494.42056728</v>
      </c>
      <c r="DJ18" s="11">
        <v>434.95534952000003</v>
      </c>
      <c r="DK18" s="11">
        <v>369.77750641</v>
      </c>
      <c r="DL18" s="11">
        <v>429.63218905000002</v>
      </c>
      <c r="DM18" s="11">
        <v>405.17767627000001</v>
      </c>
      <c r="DN18" s="11">
        <v>388.28215914999998</v>
      </c>
      <c r="DO18" s="11">
        <v>389.86858898999998</v>
      </c>
      <c r="DP18" s="11">
        <v>408.17553342000002</v>
      </c>
      <c r="DQ18" s="11">
        <v>407.90354287999997</v>
      </c>
      <c r="DR18" s="11">
        <v>429.33812311999998</v>
      </c>
      <c r="DS18" s="11">
        <v>393.61673481999998</v>
      </c>
      <c r="DT18" s="11">
        <v>413.78039158000001</v>
      </c>
      <c r="DU18" s="11">
        <v>399.83365936000001</v>
      </c>
      <c r="DV18" s="11">
        <v>384.53560018000002</v>
      </c>
      <c r="DW18" s="11">
        <v>392.93621740999998</v>
      </c>
      <c r="DX18" s="11">
        <v>434.21618943999999</v>
      </c>
      <c r="DY18" s="11">
        <v>352.50229309999997</v>
      </c>
      <c r="DZ18" s="11">
        <v>415.97012761000002</v>
      </c>
      <c r="EA18" s="11">
        <v>379.69176576000001</v>
      </c>
      <c r="EB18" s="11">
        <v>466.56655501</v>
      </c>
      <c r="EC18" s="11">
        <v>409.94107588000003</v>
      </c>
      <c r="ED18" s="11">
        <v>384.03145255999999</v>
      </c>
      <c r="EE18" s="11" t="s">
        <v>43</v>
      </c>
      <c r="EF18" s="11" t="s">
        <v>43</v>
      </c>
      <c r="EG18" s="11" t="s">
        <v>43</v>
      </c>
      <c r="EH18" s="11" t="s">
        <v>43</v>
      </c>
      <c r="EI18" s="11" t="s">
        <v>43</v>
      </c>
      <c r="EJ18" s="11" t="s">
        <v>43</v>
      </c>
      <c r="EK18" s="11" t="s">
        <v>43</v>
      </c>
      <c r="EL18" s="11" t="s">
        <v>43</v>
      </c>
      <c r="EM18" s="11" t="s">
        <v>43</v>
      </c>
      <c r="EN18" s="11" t="s">
        <v>43</v>
      </c>
      <c r="EO18" s="11" t="s">
        <v>43</v>
      </c>
      <c r="EP18" s="11" t="s">
        <v>43</v>
      </c>
      <c r="EQ18" s="11" t="s">
        <v>43</v>
      </c>
      <c r="ER18" s="11" t="s">
        <v>43</v>
      </c>
      <c r="ES18" s="11" t="s">
        <v>43</v>
      </c>
      <c r="ET18" s="11" t="s">
        <v>43</v>
      </c>
      <c r="EU18" s="11" t="s">
        <v>43</v>
      </c>
      <c r="EV18" s="11" t="s">
        <v>43</v>
      </c>
      <c r="EW18" s="11" t="s">
        <v>43</v>
      </c>
      <c r="EX18" s="11" t="s">
        <v>43</v>
      </c>
      <c r="EY18" s="11" t="s">
        <v>43</v>
      </c>
      <c r="EZ18" s="11" t="s">
        <v>43</v>
      </c>
      <c r="FA18" s="11" t="s">
        <v>43</v>
      </c>
      <c r="FB18" s="11" t="s">
        <v>43</v>
      </c>
      <c r="FC18" s="11" t="s">
        <v>43</v>
      </c>
      <c r="FD18" s="11" t="s">
        <v>43</v>
      </c>
      <c r="FE18" s="11" t="s">
        <v>43</v>
      </c>
      <c r="FF18" s="11" t="s">
        <v>43</v>
      </c>
      <c r="FG18" s="11" t="s">
        <v>43</v>
      </c>
      <c r="FH18" s="11" t="s">
        <v>43</v>
      </c>
      <c r="FI18" s="11" t="s">
        <v>43</v>
      </c>
      <c r="FJ18" s="11" t="s">
        <v>43</v>
      </c>
      <c r="FK18" s="11" t="s">
        <v>43</v>
      </c>
      <c r="FL18" s="11" t="s">
        <v>43</v>
      </c>
      <c r="FM18" s="11" t="s">
        <v>43</v>
      </c>
      <c r="FN18" s="11" t="s">
        <v>43</v>
      </c>
      <c r="FO18" s="11" t="s">
        <v>43</v>
      </c>
      <c r="FP18" s="11" t="s">
        <v>43</v>
      </c>
      <c r="FQ18" s="11" t="s">
        <v>43</v>
      </c>
      <c r="FR18" s="11" t="s">
        <v>43</v>
      </c>
      <c r="FS18" s="11" t="s">
        <v>43</v>
      </c>
      <c r="FT18" s="11" t="s">
        <v>43</v>
      </c>
      <c r="FU18" s="11" t="s">
        <v>43</v>
      </c>
      <c r="FV18" s="11" t="s">
        <v>43</v>
      </c>
      <c r="FW18" s="11" t="s">
        <v>43</v>
      </c>
      <c r="FX18" s="11" t="s">
        <v>43</v>
      </c>
      <c r="FY18" s="11" t="s">
        <v>43</v>
      </c>
      <c r="FZ18" s="11" t="s">
        <v>43</v>
      </c>
      <c r="GA18" s="11" t="s">
        <v>43</v>
      </c>
      <c r="GB18" s="11" t="s">
        <v>43</v>
      </c>
      <c r="GC18" s="11" t="s">
        <v>43</v>
      </c>
      <c r="GD18" s="11" t="s">
        <v>43</v>
      </c>
      <c r="GE18" s="11" t="s">
        <v>43</v>
      </c>
      <c r="GF18" s="11" t="s">
        <v>43</v>
      </c>
      <c r="GG18" s="11" t="s">
        <v>43</v>
      </c>
      <c r="GH18" s="11" t="s">
        <v>43</v>
      </c>
      <c r="GI18" s="11" t="s">
        <v>43</v>
      </c>
      <c r="GJ18" s="11" t="s">
        <v>43</v>
      </c>
      <c r="GK18" s="11" t="s">
        <v>43</v>
      </c>
      <c r="GL18" s="11" t="s">
        <v>43</v>
      </c>
      <c r="GM18" s="11" t="s">
        <v>43</v>
      </c>
      <c r="GN18" s="11" t="s">
        <v>43</v>
      </c>
      <c r="GO18" s="11" t="s">
        <v>43</v>
      </c>
      <c r="GP18" s="11" t="s">
        <v>43</v>
      </c>
      <c r="GQ18" s="11" t="s">
        <v>43</v>
      </c>
      <c r="GR18" s="11" t="s">
        <v>43</v>
      </c>
      <c r="GS18" s="12">
        <v>0.59</v>
      </c>
      <c r="GT18" s="12">
        <v>0.86</v>
      </c>
      <c r="GU18" s="12">
        <v>5.38</v>
      </c>
      <c r="GV18" s="12">
        <v>0.01</v>
      </c>
      <c r="GW18" s="12">
        <v>0.08</v>
      </c>
      <c r="GX18" s="12">
        <v>0.15</v>
      </c>
      <c r="GY18" s="12">
        <v>0.28000000000000003</v>
      </c>
      <c r="GZ18" s="12">
        <v>5.14</v>
      </c>
      <c r="HA18" s="12">
        <v>0</v>
      </c>
      <c r="HB18" s="12">
        <v>0.2</v>
      </c>
      <c r="HC18" s="12">
        <v>0.04</v>
      </c>
      <c r="HD18" s="12">
        <v>0.08</v>
      </c>
      <c r="HE18" s="12">
        <v>0.48</v>
      </c>
      <c r="HF18" s="12">
        <v>0</v>
      </c>
      <c r="HG18" s="12">
        <v>7.0000000000000007E-2</v>
      </c>
      <c r="HH18" s="12">
        <v>0.06</v>
      </c>
      <c r="HI18" s="12">
        <v>0.17</v>
      </c>
      <c r="HJ18" s="12">
        <v>0.3</v>
      </c>
      <c r="HK18" s="12">
        <v>0.28000000000000003</v>
      </c>
      <c r="HL18" s="12">
        <v>1.1200000000000001</v>
      </c>
      <c r="HM18" s="12">
        <v>3.43</v>
      </c>
      <c r="HN18" s="12">
        <v>0.15</v>
      </c>
      <c r="HO18" s="12">
        <v>0.24</v>
      </c>
      <c r="HP18" s="12">
        <v>0.37</v>
      </c>
      <c r="HQ18" s="12">
        <v>0.05</v>
      </c>
      <c r="HR18" s="12">
        <v>0.02</v>
      </c>
      <c r="HS18" s="12">
        <v>0.11</v>
      </c>
      <c r="HT18" s="12">
        <v>0.04</v>
      </c>
      <c r="HU18" s="12">
        <v>0.06</v>
      </c>
      <c r="HV18" s="12">
        <v>0.13</v>
      </c>
      <c r="HW18" s="12">
        <v>0.1</v>
      </c>
      <c r="HX18" s="12">
        <v>0.02</v>
      </c>
      <c r="HY18" s="12">
        <v>0.03</v>
      </c>
      <c r="HZ18" s="12">
        <v>0.59</v>
      </c>
      <c r="IA18" s="12">
        <v>0.86</v>
      </c>
      <c r="IB18" s="12">
        <v>5.38</v>
      </c>
      <c r="IC18" s="12">
        <v>0.01</v>
      </c>
      <c r="ID18" s="12">
        <v>0.08</v>
      </c>
      <c r="IE18" s="12">
        <v>0.15</v>
      </c>
      <c r="IF18" s="12">
        <v>0.28000000000000003</v>
      </c>
      <c r="IG18" s="12">
        <v>5.14</v>
      </c>
      <c r="IH18" s="12">
        <v>0</v>
      </c>
      <c r="II18" s="12">
        <v>0.2</v>
      </c>
      <c r="IJ18" s="12">
        <v>0.04</v>
      </c>
      <c r="IK18" s="12">
        <v>0.08</v>
      </c>
      <c r="IL18" s="12">
        <v>0.48</v>
      </c>
      <c r="IM18" s="12">
        <v>0</v>
      </c>
      <c r="IN18" s="12">
        <v>7.0000000000000007E-2</v>
      </c>
      <c r="IO18" s="12">
        <v>0.06</v>
      </c>
      <c r="IP18" s="12">
        <v>0.17</v>
      </c>
      <c r="IQ18" s="12">
        <v>0.3</v>
      </c>
      <c r="IR18" s="12">
        <v>0.28000000000000003</v>
      </c>
      <c r="IS18" s="12">
        <v>1.1200000000000001</v>
      </c>
      <c r="IT18" s="12">
        <v>3.43</v>
      </c>
      <c r="IU18" s="12">
        <v>0.15</v>
      </c>
      <c r="IV18" s="12">
        <v>0.24</v>
      </c>
      <c r="IW18" s="12">
        <v>0.37</v>
      </c>
      <c r="IX18" s="12">
        <v>0.05</v>
      </c>
      <c r="IY18" s="12">
        <v>0.02</v>
      </c>
      <c r="IZ18" s="12">
        <v>0.11</v>
      </c>
      <c r="JA18" s="12">
        <v>0.04</v>
      </c>
      <c r="JB18" s="12">
        <v>0.06</v>
      </c>
      <c r="JC18" s="12">
        <v>0.13</v>
      </c>
      <c r="JD18" s="12">
        <v>0.1</v>
      </c>
      <c r="JE18" s="12">
        <v>0.02</v>
      </c>
      <c r="JF18" s="12">
        <v>0.03</v>
      </c>
      <c r="JG18" s="11">
        <v>5.98</v>
      </c>
      <c r="JH18" s="11">
        <v>6.03</v>
      </c>
      <c r="JI18" s="11">
        <v>11.38</v>
      </c>
      <c r="JJ18" s="11">
        <v>6.73</v>
      </c>
      <c r="JK18" s="11">
        <v>5.3</v>
      </c>
      <c r="JL18" s="11">
        <v>4.63</v>
      </c>
      <c r="JM18" s="11">
        <v>5.91</v>
      </c>
      <c r="JN18" s="11">
        <v>9.4</v>
      </c>
      <c r="JO18" s="11">
        <v>1.46</v>
      </c>
      <c r="JP18" s="11">
        <v>5.85</v>
      </c>
      <c r="JQ18" s="11">
        <v>9</v>
      </c>
      <c r="JR18" s="11">
        <v>2.02</v>
      </c>
      <c r="JS18" s="11">
        <v>4.72</v>
      </c>
      <c r="JT18" s="11">
        <v>5.84</v>
      </c>
      <c r="JU18" s="11">
        <v>7.5</v>
      </c>
      <c r="JV18" s="11">
        <v>5.65</v>
      </c>
      <c r="JW18" s="11">
        <v>4.3</v>
      </c>
      <c r="JX18" s="11">
        <v>6.47</v>
      </c>
      <c r="JY18" s="11">
        <v>5.55</v>
      </c>
      <c r="JZ18" s="11">
        <v>5.36</v>
      </c>
      <c r="KA18" s="11">
        <v>4.6100000000000003</v>
      </c>
      <c r="KB18" s="11">
        <v>3.66</v>
      </c>
      <c r="KC18" s="11">
        <v>7.17</v>
      </c>
      <c r="KD18" s="11">
        <v>5.14</v>
      </c>
      <c r="KE18" s="11">
        <v>6.86</v>
      </c>
      <c r="KF18" s="11">
        <v>7.6</v>
      </c>
      <c r="KG18" s="11">
        <v>6.05</v>
      </c>
      <c r="KH18" s="11">
        <v>6.38</v>
      </c>
      <c r="KI18" s="11">
        <v>7.9</v>
      </c>
      <c r="KJ18" s="11">
        <v>7.94</v>
      </c>
      <c r="KK18" s="11">
        <v>7.72</v>
      </c>
      <c r="KL18" s="11">
        <v>7.03</v>
      </c>
      <c r="KM18" s="11">
        <v>9.2100000000000009</v>
      </c>
    </row>
    <row r="19" spans="1:299" x14ac:dyDescent="0.25">
      <c r="A19">
        <v>17</v>
      </c>
      <c r="B19" s="1">
        <v>40940</v>
      </c>
      <c r="C19" s="11">
        <v>816.96</v>
      </c>
      <c r="D19" s="11">
        <v>830.18</v>
      </c>
      <c r="E19" s="11">
        <v>880.08</v>
      </c>
      <c r="F19" s="11">
        <v>887.56</v>
      </c>
      <c r="G19" s="11">
        <v>848.83</v>
      </c>
      <c r="H19" s="11">
        <v>890.26</v>
      </c>
      <c r="I19" s="11">
        <v>804.75</v>
      </c>
      <c r="J19" s="11">
        <v>793.52</v>
      </c>
      <c r="K19" s="11">
        <v>818.38</v>
      </c>
      <c r="L19" s="11">
        <v>772.36</v>
      </c>
      <c r="M19" s="11">
        <v>821.13</v>
      </c>
      <c r="N19" s="11">
        <v>767.45</v>
      </c>
      <c r="O19" s="11">
        <v>757.52</v>
      </c>
      <c r="P19" s="11">
        <v>734.05</v>
      </c>
      <c r="Q19" s="11">
        <v>780.38</v>
      </c>
      <c r="R19" s="11">
        <v>758.32</v>
      </c>
      <c r="S19" s="11">
        <v>781.25</v>
      </c>
      <c r="T19" s="11">
        <v>738.91</v>
      </c>
      <c r="U19" s="11">
        <v>773.6</v>
      </c>
      <c r="V19" s="11">
        <v>854.06</v>
      </c>
      <c r="W19" s="11">
        <v>781.4</v>
      </c>
      <c r="X19" s="11">
        <v>713.44</v>
      </c>
      <c r="Y19" s="11">
        <v>910.55</v>
      </c>
      <c r="Z19" s="11">
        <v>886.42</v>
      </c>
      <c r="AA19" s="11">
        <v>806.8</v>
      </c>
      <c r="AB19" s="11">
        <v>825.15</v>
      </c>
      <c r="AC19" s="11">
        <v>804.01</v>
      </c>
      <c r="AD19" s="11">
        <v>778.7</v>
      </c>
      <c r="AE19" s="11">
        <v>817.41</v>
      </c>
      <c r="AF19" s="11">
        <v>808.62</v>
      </c>
      <c r="AG19" s="11">
        <v>818.55</v>
      </c>
      <c r="AH19" s="11">
        <v>781.96</v>
      </c>
      <c r="AI19" s="11">
        <v>871.48</v>
      </c>
      <c r="AJ19" s="11">
        <v>446.17</v>
      </c>
      <c r="AK19" s="11">
        <v>467.84</v>
      </c>
      <c r="AL19" s="11">
        <v>475.54</v>
      </c>
      <c r="AM19" s="11">
        <v>510.11</v>
      </c>
      <c r="AN19" s="11">
        <v>473.35</v>
      </c>
      <c r="AO19" s="11">
        <v>480.2</v>
      </c>
      <c r="AP19" s="11">
        <v>456.98</v>
      </c>
      <c r="AQ19" s="11">
        <v>458.09</v>
      </c>
      <c r="AR19" s="11">
        <v>469.12</v>
      </c>
      <c r="AS19" s="11">
        <v>445.12</v>
      </c>
      <c r="AT19" s="11">
        <v>494.4</v>
      </c>
      <c r="AU19" s="11">
        <v>435.56</v>
      </c>
      <c r="AV19" s="11">
        <v>440.89</v>
      </c>
      <c r="AW19" s="11">
        <v>423.26</v>
      </c>
      <c r="AX19" s="11">
        <v>463.17</v>
      </c>
      <c r="AY19" s="11">
        <v>436.76</v>
      </c>
      <c r="AZ19" s="11">
        <v>460.02</v>
      </c>
      <c r="BA19" s="11">
        <v>430.97</v>
      </c>
      <c r="BB19" s="11">
        <v>428.33</v>
      </c>
      <c r="BC19" s="11">
        <v>443.12</v>
      </c>
      <c r="BD19" s="11">
        <v>420.63</v>
      </c>
      <c r="BE19" s="11">
        <v>420.04</v>
      </c>
      <c r="BF19" s="11">
        <v>469.08</v>
      </c>
      <c r="BG19" s="11">
        <v>448.15</v>
      </c>
      <c r="BH19" s="11">
        <v>421.22</v>
      </c>
      <c r="BI19" s="11">
        <v>406.98</v>
      </c>
      <c r="BJ19" s="11">
        <v>415.21</v>
      </c>
      <c r="BK19" s="11">
        <v>450.98</v>
      </c>
      <c r="BL19" s="11">
        <v>474.89</v>
      </c>
      <c r="BM19" s="11">
        <v>479.92</v>
      </c>
      <c r="BN19" s="11">
        <v>463.67</v>
      </c>
      <c r="BO19" s="11">
        <v>461.52</v>
      </c>
      <c r="BP19" s="11">
        <v>505.13</v>
      </c>
      <c r="BQ19" s="11">
        <v>370.79</v>
      </c>
      <c r="BR19" s="11">
        <v>362.34</v>
      </c>
      <c r="BS19" s="11">
        <v>404.54</v>
      </c>
      <c r="BT19" s="11">
        <v>377.45</v>
      </c>
      <c r="BU19" s="11">
        <v>375.48</v>
      </c>
      <c r="BV19" s="11">
        <v>410.06</v>
      </c>
      <c r="BW19" s="11">
        <v>347.77</v>
      </c>
      <c r="BX19" s="11">
        <v>335.43</v>
      </c>
      <c r="BY19" s="11">
        <v>349.26</v>
      </c>
      <c r="BZ19" s="11">
        <v>327.24</v>
      </c>
      <c r="CA19" s="11">
        <v>326.73</v>
      </c>
      <c r="CB19" s="11">
        <v>331.89</v>
      </c>
      <c r="CC19" s="11">
        <v>316.63</v>
      </c>
      <c r="CD19" s="11">
        <v>310.79000000000002</v>
      </c>
      <c r="CE19" s="11">
        <v>317.20999999999998</v>
      </c>
      <c r="CF19" s="11">
        <v>321.56</v>
      </c>
      <c r="CG19" s="11">
        <v>321.23</v>
      </c>
      <c r="CH19" s="11">
        <v>307.94</v>
      </c>
      <c r="CI19" s="11">
        <v>345.27</v>
      </c>
      <c r="CJ19" s="11">
        <v>410.94</v>
      </c>
      <c r="CK19" s="11">
        <v>360.77</v>
      </c>
      <c r="CL19" s="11">
        <v>293.39999999999998</v>
      </c>
      <c r="CM19" s="11">
        <v>441.47</v>
      </c>
      <c r="CN19" s="11">
        <v>438.27</v>
      </c>
      <c r="CO19" s="11">
        <v>385.58</v>
      </c>
      <c r="CP19" s="11">
        <v>418.17</v>
      </c>
      <c r="CQ19" s="11">
        <v>388.8</v>
      </c>
      <c r="CR19" s="11">
        <v>327.72</v>
      </c>
      <c r="CS19" s="11">
        <v>342.52</v>
      </c>
      <c r="CT19" s="11">
        <v>328.7</v>
      </c>
      <c r="CU19" s="11">
        <v>354.88</v>
      </c>
      <c r="CV19" s="11">
        <v>320.44</v>
      </c>
      <c r="CW19" s="11">
        <v>366.35</v>
      </c>
      <c r="CX19" s="11">
        <v>408.85920232000001</v>
      </c>
      <c r="CY19" s="11">
        <v>413.53239088999999</v>
      </c>
      <c r="CZ19" s="11">
        <v>490.68113578999998</v>
      </c>
      <c r="DA19" s="11">
        <v>471.15143311000003</v>
      </c>
      <c r="DB19" s="11">
        <v>415.55916724000002</v>
      </c>
      <c r="DC19" s="11">
        <v>369.75082909999998</v>
      </c>
      <c r="DD19" s="11">
        <v>385.61379685000003</v>
      </c>
      <c r="DE19" s="11">
        <v>385.30750477999999</v>
      </c>
      <c r="DF19" s="11">
        <v>430.15054713000001</v>
      </c>
      <c r="DG19" s="11">
        <v>417.20549414999999</v>
      </c>
      <c r="DH19" s="11">
        <v>432.69314438999999</v>
      </c>
      <c r="DI19" s="11">
        <v>509.32734739</v>
      </c>
      <c r="DJ19" s="11">
        <v>437.47809054999999</v>
      </c>
      <c r="DK19" s="11">
        <v>369.88843966000002</v>
      </c>
      <c r="DL19" s="11">
        <v>431.52257069000001</v>
      </c>
      <c r="DM19" s="11">
        <v>405.42078287999999</v>
      </c>
      <c r="DN19" s="11">
        <v>390.34005459000002</v>
      </c>
      <c r="DO19" s="11">
        <v>392.59766911999998</v>
      </c>
      <c r="DP19" s="11">
        <v>409.23678981</v>
      </c>
      <c r="DQ19" s="11">
        <v>408.71934995999999</v>
      </c>
      <c r="DR19" s="11">
        <v>430.11093174000001</v>
      </c>
      <c r="DS19" s="11">
        <v>395.82098853999997</v>
      </c>
      <c r="DT19" s="11">
        <v>415.06311079</v>
      </c>
      <c r="DU19" s="11">
        <v>400.35344312000001</v>
      </c>
      <c r="DV19" s="11">
        <v>385.84302122000003</v>
      </c>
      <c r="DW19" s="11">
        <v>394.54725589999998</v>
      </c>
      <c r="DX19" s="11">
        <v>435.38857315000001</v>
      </c>
      <c r="DY19" s="11">
        <v>353.48929951999997</v>
      </c>
      <c r="DZ19" s="11">
        <v>417.30123201999999</v>
      </c>
      <c r="EA19" s="11">
        <v>380.07145752999998</v>
      </c>
      <c r="EB19" s="11">
        <v>466.93980826000001</v>
      </c>
      <c r="EC19" s="11">
        <v>412.93364573000002</v>
      </c>
      <c r="ED19" s="11">
        <v>384.99153118999999</v>
      </c>
      <c r="EE19" s="11" t="s">
        <v>43</v>
      </c>
      <c r="EF19" s="11" t="s">
        <v>43</v>
      </c>
      <c r="EG19" s="11" t="s">
        <v>43</v>
      </c>
      <c r="EH19" s="11" t="s">
        <v>43</v>
      </c>
      <c r="EI19" s="11" t="s">
        <v>43</v>
      </c>
      <c r="EJ19" s="11" t="s">
        <v>43</v>
      </c>
      <c r="EK19" s="11" t="s">
        <v>43</v>
      </c>
      <c r="EL19" s="11" t="s">
        <v>43</v>
      </c>
      <c r="EM19" s="11" t="s">
        <v>43</v>
      </c>
      <c r="EN19" s="11" t="s">
        <v>43</v>
      </c>
      <c r="EO19" s="11" t="s">
        <v>43</v>
      </c>
      <c r="EP19" s="11" t="s">
        <v>43</v>
      </c>
      <c r="EQ19" s="11" t="s">
        <v>43</v>
      </c>
      <c r="ER19" s="11" t="s">
        <v>43</v>
      </c>
      <c r="ES19" s="11" t="s">
        <v>43</v>
      </c>
      <c r="ET19" s="11" t="s">
        <v>43</v>
      </c>
      <c r="EU19" s="11" t="s">
        <v>43</v>
      </c>
      <c r="EV19" s="11" t="s">
        <v>43</v>
      </c>
      <c r="EW19" s="11" t="s">
        <v>43</v>
      </c>
      <c r="EX19" s="11" t="s">
        <v>43</v>
      </c>
      <c r="EY19" s="11" t="s">
        <v>43</v>
      </c>
      <c r="EZ19" s="11" t="s">
        <v>43</v>
      </c>
      <c r="FA19" s="11" t="s">
        <v>43</v>
      </c>
      <c r="FB19" s="11" t="s">
        <v>43</v>
      </c>
      <c r="FC19" s="11" t="s">
        <v>43</v>
      </c>
      <c r="FD19" s="11" t="s">
        <v>43</v>
      </c>
      <c r="FE19" s="11" t="s">
        <v>43</v>
      </c>
      <c r="FF19" s="11" t="s">
        <v>43</v>
      </c>
      <c r="FG19" s="11" t="s">
        <v>43</v>
      </c>
      <c r="FH19" s="11" t="s">
        <v>43</v>
      </c>
      <c r="FI19" s="11" t="s">
        <v>43</v>
      </c>
      <c r="FJ19" s="11" t="s">
        <v>43</v>
      </c>
      <c r="FK19" s="11" t="s">
        <v>43</v>
      </c>
      <c r="FL19" s="11" t="s">
        <v>43</v>
      </c>
      <c r="FM19" s="11" t="s">
        <v>43</v>
      </c>
      <c r="FN19" s="11" t="s">
        <v>43</v>
      </c>
      <c r="FO19" s="11" t="s">
        <v>43</v>
      </c>
      <c r="FP19" s="11" t="s">
        <v>43</v>
      </c>
      <c r="FQ19" s="11" t="s">
        <v>43</v>
      </c>
      <c r="FR19" s="11" t="s">
        <v>43</v>
      </c>
      <c r="FS19" s="11" t="s">
        <v>43</v>
      </c>
      <c r="FT19" s="11" t="s">
        <v>43</v>
      </c>
      <c r="FU19" s="11" t="s">
        <v>43</v>
      </c>
      <c r="FV19" s="11" t="s">
        <v>43</v>
      </c>
      <c r="FW19" s="11" t="s">
        <v>43</v>
      </c>
      <c r="FX19" s="11" t="s">
        <v>43</v>
      </c>
      <c r="FY19" s="11" t="s">
        <v>43</v>
      </c>
      <c r="FZ19" s="11" t="s">
        <v>43</v>
      </c>
      <c r="GA19" s="11" t="s">
        <v>43</v>
      </c>
      <c r="GB19" s="11" t="s">
        <v>43</v>
      </c>
      <c r="GC19" s="11" t="s">
        <v>43</v>
      </c>
      <c r="GD19" s="11" t="s">
        <v>43</v>
      </c>
      <c r="GE19" s="11" t="s">
        <v>43</v>
      </c>
      <c r="GF19" s="11" t="s">
        <v>43</v>
      </c>
      <c r="GG19" s="11" t="s">
        <v>43</v>
      </c>
      <c r="GH19" s="11" t="s">
        <v>43</v>
      </c>
      <c r="GI19" s="11" t="s">
        <v>43</v>
      </c>
      <c r="GJ19" s="11" t="s">
        <v>43</v>
      </c>
      <c r="GK19" s="11" t="s">
        <v>43</v>
      </c>
      <c r="GL19" s="11" t="s">
        <v>43</v>
      </c>
      <c r="GM19" s="11" t="s">
        <v>43</v>
      </c>
      <c r="GN19" s="11" t="s">
        <v>43</v>
      </c>
      <c r="GO19" s="11" t="s">
        <v>43</v>
      </c>
      <c r="GP19" s="11" t="s">
        <v>43</v>
      </c>
      <c r="GQ19" s="11" t="s">
        <v>43</v>
      </c>
      <c r="GR19" s="11" t="s">
        <v>43</v>
      </c>
      <c r="GS19" s="12">
        <v>0.31</v>
      </c>
      <c r="GT19" s="12">
        <v>0.43</v>
      </c>
      <c r="GU19" s="12">
        <v>0.62</v>
      </c>
      <c r="GV19" s="12">
        <v>0.72</v>
      </c>
      <c r="GW19" s="12">
        <v>0.06</v>
      </c>
      <c r="GX19" s="12">
        <v>0.67</v>
      </c>
      <c r="GY19" s="12">
        <v>0.39</v>
      </c>
      <c r="GZ19" s="12">
        <v>0.49</v>
      </c>
      <c r="HA19" s="12">
        <v>1.18</v>
      </c>
      <c r="HB19" s="12">
        <v>0.41</v>
      </c>
      <c r="HC19" s="12">
        <v>0.06</v>
      </c>
      <c r="HD19" s="12">
        <v>3.15</v>
      </c>
      <c r="HE19" s="12">
        <v>0.57999999999999996</v>
      </c>
      <c r="HF19" s="12">
        <v>0.03</v>
      </c>
      <c r="HG19" s="12">
        <v>0.44</v>
      </c>
      <c r="HH19" s="12">
        <v>0.06</v>
      </c>
      <c r="HI19" s="12">
        <v>0.53</v>
      </c>
      <c r="HJ19" s="12">
        <v>0.7</v>
      </c>
      <c r="HK19" s="12">
        <v>0.26</v>
      </c>
      <c r="HL19" s="12">
        <v>0.2</v>
      </c>
      <c r="HM19" s="12">
        <v>0.18</v>
      </c>
      <c r="HN19" s="12">
        <v>0.56000000000000005</v>
      </c>
      <c r="HO19" s="12">
        <v>0.31</v>
      </c>
      <c r="HP19" s="12">
        <v>0.13</v>
      </c>
      <c r="HQ19" s="12">
        <v>0.34</v>
      </c>
      <c r="HR19" s="12">
        <v>0.41</v>
      </c>
      <c r="HS19" s="12">
        <v>0.27</v>
      </c>
      <c r="HT19" s="12">
        <v>0.28000000000000003</v>
      </c>
      <c r="HU19" s="12">
        <v>0.32</v>
      </c>
      <c r="HV19" s="12">
        <v>0.1</v>
      </c>
      <c r="HW19" s="12">
        <v>0.08</v>
      </c>
      <c r="HX19" s="12">
        <v>0.73</v>
      </c>
      <c r="HY19" s="12">
        <v>0.25</v>
      </c>
      <c r="HZ19" s="12">
        <v>0.9</v>
      </c>
      <c r="IA19" s="12">
        <v>1.3</v>
      </c>
      <c r="IB19" s="12">
        <v>6.03</v>
      </c>
      <c r="IC19" s="12">
        <v>0.73</v>
      </c>
      <c r="ID19" s="12">
        <v>0.15</v>
      </c>
      <c r="IE19" s="12">
        <v>0.83</v>
      </c>
      <c r="IF19" s="12">
        <v>0.68</v>
      </c>
      <c r="IG19" s="12">
        <v>5.65</v>
      </c>
      <c r="IH19" s="12">
        <v>1.18</v>
      </c>
      <c r="II19" s="12">
        <v>0.61</v>
      </c>
      <c r="IJ19" s="12">
        <v>0.09</v>
      </c>
      <c r="IK19" s="12">
        <v>3.23</v>
      </c>
      <c r="IL19" s="12">
        <v>1.06</v>
      </c>
      <c r="IM19" s="12">
        <v>0.02</v>
      </c>
      <c r="IN19" s="12">
        <v>0.51</v>
      </c>
      <c r="IO19" s="12">
        <v>0.12</v>
      </c>
      <c r="IP19" s="12">
        <v>0.7</v>
      </c>
      <c r="IQ19" s="12">
        <v>1</v>
      </c>
      <c r="IR19" s="12">
        <v>0.54</v>
      </c>
      <c r="IS19" s="12">
        <v>1.32</v>
      </c>
      <c r="IT19" s="12">
        <v>3.62</v>
      </c>
      <c r="IU19" s="12">
        <v>0.71</v>
      </c>
      <c r="IV19" s="12">
        <v>0.56000000000000005</v>
      </c>
      <c r="IW19" s="12">
        <v>0.5</v>
      </c>
      <c r="IX19" s="12">
        <v>0.39</v>
      </c>
      <c r="IY19" s="12">
        <v>0.43</v>
      </c>
      <c r="IZ19" s="12">
        <v>0.38</v>
      </c>
      <c r="JA19" s="12">
        <v>0.32</v>
      </c>
      <c r="JB19" s="12">
        <v>0.38</v>
      </c>
      <c r="JC19" s="12">
        <v>0.22</v>
      </c>
      <c r="JD19" s="12">
        <v>0.18</v>
      </c>
      <c r="JE19" s="12">
        <v>0.75</v>
      </c>
      <c r="JF19" s="12">
        <v>0.28000000000000003</v>
      </c>
      <c r="JG19" s="11">
        <v>5.9</v>
      </c>
      <c r="JH19" s="11">
        <v>6.13</v>
      </c>
      <c r="JI19" s="11">
        <v>11.96</v>
      </c>
      <c r="JJ19" s="11">
        <v>6.98</v>
      </c>
      <c r="JK19" s="11">
        <v>4.88</v>
      </c>
      <c r="JL19" s="11">
        <v>5.16</v>
      </c>
      <c r="JM19" s="11">
        <v>5.97</v>
      </c>
      <c r="JN19" s="11">
        <v>9.66</v>
      </c>
      <c r="JO19" s="11">
        <v>2.44</v>
      </c>
      <c r="JP19" s="11">
        <v>5.35</v>
      </c>
      <c r="JQ19" s="11">
        <v>4.07</v>
      </c>
      <c r="JR19" s="11">
        <v>4.8899999999999997</v>
      </c>
      <c r="JS19" s="11">
        <v>5.17</v>
      </c>
      <c r="JT19" s="11">
        <v>5.67</v>
      </c>
      <c r="JU19" s="11">
        <v>7.67</v>
      </c>
      <c r="JV19" s="11">
        <v>5.36</v>
      </c>
      <c r="JW19" s="11">
        <v>4.6399999999999997</v>
      </c>
      <c r="JX19" s="11">
        <v>7.17</v>
      </c>
      <c r="JY19" s="11">
        <v>5.53</v>
      </c>
      <c r="JZ19" s="11">
        <v>5.44</v>
      </c>
      <c r="KA19" s="11">
        <v>4.76</v>
      </c>
      <c r="KB19" s="11">
        <v>4.16</v>
      </c>
      <c r="KC19" s="11">
        <v>7.18</v>
      </c>
      <c r="KD19" s="11">
        <v>5.19</v>
      </c>
      <c r="KE19" s="11">
        <v>6.98</v>
      </c>
      <c r="KF19" s="11">
        <v>7.91</v>
      </c>
      <c r="KG19" s="11">
        <v>6.14</v>
      </c>
      <c r="KH19" s="11">
        <v>6.19</v>
      </c>
      <c r="KI19" s="11">
        <v>8</v>
      </c>
      <c r="KJ19" s="11">
        <v>7.47</v>
      </c>
      <c r="KK19" s="11">
        <v>7.78</v>
      </c>
      <c r="KL19" s="11">
        <v>7.44</v>
      </c>
      <c r="KM19" s="11">
        <v>9.35</v>
      </c>
    </row>
    <row r="20" spans="1:299" x14ac:dyDescent="0.25">
      <c r="A20">
        <v>18</v>
      </c>
      <c r="B20" s="1">
        <v>40969</v>
      </c>
      <c r="C20" s="11">
        <v>819.53</v>
      </c>
      <c r="D20" s="11">
        <v>833.5</v>
      </c>
      <c r="E20" s="11">
        <v>880.77</v>
      </c>
      <c r="F20" s="11">
        <v>887.73</v>
      </c>
      <c r="G20" s="11">
        <v>851.4</v>
      </c>
      <c r="H20" s="11">
        <v>891.75</v>
      </c>
      <c r="I20" s="11">
        <v>805.56</v>
      </c>
      <c r="J20" s="11">
        <v>793.55</v>
      </c>
      <c r="K20" s="11">
        <v>848.25</v>
      </c>
      <c r="L20" s="11">
        <v>775.34</v>
      </c>
      <c r="M20" s="11">
        <v>823.53</v>
      </c>
      <c r="N20" s="11">
        <v>768.95</v>
      </c>
      <c r="O20" s="11">
        <v>758.16</v>
      </c>
      <c r="P20" s="11">
        <v>734.79</v>
      </c>
      <c r="Q20" s="11">
        <v>781.46</v>
      </c>
      <c r="R20" s="11">
        <v>758.82</v>
      </c>
      <c r="S20" s="11">
        <v>785.1</v>
      </c>
      <c r="T20" s="11">
        <v>738.96</v>
      </c>
      <c r="U20" s="11">
        <v>781.1</v>
      </c>
      <c r="V20" s="11">
        <v>855.37</v>
      </c>
      <c r="W20" s="11">
        <v>784</v>
      </c>
      <c r="X20" s="11">
        <v>714.35</v>
      </c>
      <c r="Y20" s="11">
        <v>910.73</v>
      </c>
      <c r="Z20" s="11">
        <v>887.44</v>
      </c>
      <c r="AA20" s="11">
        <v>812.53</v>
      </c>
      <c r="AB20" s="11">
        <v>830.26</v>
      </c>
      <c r="AC20" s="11">
        <v>806.24</v>
      </c>
      <c r="AD20" s="11">
        <v>788.85</v>
      </c>
      <c r="AE20" s="11">
        <v>818.74</v>
      </c>
      <c r="AF20" s="11">
        <v>811.6</v>
      </c>
      <c r="AG20" s="11">
        <v>818.8</v>
      </c>
      <c r="AH20" s="11">
        <v>784.19</v>
      </c>
      <c r="AI20" s="11">
        <v>871.88</v>
      </c>
      <c r="AJ20" s="11">
        <v>446.42</v>
      </c>
      <c r="AK20" s="11">
        <v>468.85</v>
      </c>
      <c r="AL20" s="11">
        <v>475.65</v>
      </c>
      <c r="AM20" s="11">
        <v>510.93</v>
      </c>
      <c r="AN20" s="11">
        <v>475.92</v>
      </c>
      <c r="AO20" s="11">
        <v>481.69</v>
      </c>
      <c r="AP20" s="11">
        <v>457.73</v>
      </c>
      <c r="AQ20" s="11">
        <v>458.12</v>
      </c>
      <c r="AR20" s="11">
        <v>468.49</v>
      </c>
      <c r="AS20" s="11">
        <v>444.92</v>
      </c>
      <c r="AT20" s="11">
        <v>493.29</v>
      </c>
      <c r="AU20" s="11">
        <v>436.47</v>
      </c>
      <c r="AV20" s="11">
        <v>441.53</v>
      </c>
      <c r="AW20" s="11">
        <v>424</v>
      </c>
      <c r="AX20" s="11">
        <v>464.25</v>
      </c>
      <c r="AY20" s="11">
        <v>437.26</v>
      </c>
      <c r="AZ20" s="11">
        <v>463.87</v>
      </c>
      <c r="BA20" s="11">
        <v>431.02</v>
      </c>
      <c r="BB20" s="11">
        <v>426.17</v>
      </c>
      <c r="BC20" s="11">
        <v>443.72</v>
      </c>
      <c r="BD20" s="11">
        <v>423.23</v>
      </c>
      <c r="BE20" s="11">
        <v>421.35</v>
      </c>
      <c r="BF20" s="11">
        <v>469.26</v>
      </c>
      <c r="BG20" s="11">
        <v>447.67</v>
      </c>
      <c r="BH20" s="11">
        <v>420.67</v>
      </c>
      <c r="BI20" s="11">
        <v>407.67</v>
      </c>
      <c r="BJ20" s="11">
        <v>417.44</v>
      </c>
      <c r="BK20" s="11">
        <v>445.7</v>
      </c>
      <c r="BL20" s="11">
        <v>475.7</v>
      </c>
      <c r="BM20" s="11">
        <v>482.04</v>
      </c>
      <c r="BN20" s="11">
        <v>462.68</v>
      </c>
      <c r="BO20" s="11">
        <v>463.75</v>
      </c>
      <c r="BP20" s="11">
        <v>505.53</v>
      </c>
      <c r="BQ20" s="11">
        <v>373.11</v>
      </c>
      <c r="BR20" s="11">
        <v>364.65</v>
      </c>
      <c r="BS20" s="11">
        <v>405.12</v>
      </c>
      <c r="BT20" s="11">
        <v>376.8</v>
      </c>
      <c r="BU20" s="11">
        <v>375.48</v>
      </c>
      <c r="BV20" s="11">
        <v>410.06</v>
      </c>
      <c r="BW20" s="11">
        <v>347.83</v>
      </c>
      <c r="BX20" s="11">
        <v>335.43</v>
      </c>
      <c r="BY20" s="11">
        <v>379.76</v>
      </c>
      <c r="BZ20" s="11">
        <v>330.42</v>
      </c>
      <c r="CA20" s="11">
        <v>330.24</v>
      </c>
      <c r="CB20" s="11">
        <v>332.48</v>
      </c>
      <c r="CC20" s="11">
        <v>316.63</v>
      </c>
      <c r="CD20" s="11">
        <v>310.79000000000002</v>
      </c>
      <c r="CE20" s="11">
        <v>317.20999999999998</v>
      </c>
      <c r="CF20" s="11">
        <v>321.56</v>
      </c>
      <c r="CG20" s="11">
        <v>321.23</v>
      </c>
      <c r="CH20" s="11">
        <v>307.94</v>
      </c>
      <c r="CI20" s="11">
        <v>354.93</v>
      </c>
      <c r="CJ20" s="11">
        <v>411.65</v>
      </c>
      <c r="CK20" s="11">
        <v>360.77</v>
      </c>
      <c r="CL20" s="11">
        <v>293</v>
      </c>
      <c r="CM20" s="11">
        <v>441.47</v>
      </c>
      <c r="CN20" s="11">
        <v>439.77</v>
      </c>
      <c r="CO20" s="11">
        <v>391.86</v>
      </c>
      <c r="CP20" s="11">
        <v>422.59</v>
      </c>
      <c r="CQ20" s="11">
        <v>388.8</v>
      </c>
      <c r="CR20" s="11">
        <v>343.15</v>
      </c>
      <c r="CS20" s="11">
        <v>343.04</v>
      </c>
      <c r="CT20" s="11">
        <v>329.56</v>
      </c>
      <c r="CU20" s="11">
        <v>356.12</v>
      </c>
      <c r="CV20" s="11">
        <v>320.44</v>
      </c>
      <c r="CW20" s="11">
        <v>366.35</v>
      </c>
      <c r="CX20" s="11">
        <v>410.12666584999999</v>
      </c>
      <c r="CY20" s="11">
        <v>415.18652044999999</v>
      </c>
      <c r="CZ20" s="11">
        <v>491.07368070000001</v>
      </c>
      <c r="DA20" s="11">
        <v>471.24566339</v>
      </c>
      <c r="DB20" s="11">
        <v>416.80584474</v>
      </c>
      <c r="DC20" s="11">
        <v>370.37940551000003</v>
      </c>
      <c r="DD20" s="11">
        <v>385.99941064000001</v>
      </c>
      <c r="DE20" s="11">
        <v>385.30750477999999</v>
      </c>
      <c r="DF20" s="11">
        <v>445.85104209999997</v>
      </c>
      <c r="DG20" s="11">
        <v>418.83259557999997</v>
      </c>
      <c r="DH20" s="11">
        <v>433.94795450999999</v>
      </c>
      <c r="DI20" s="11">
        <v>511.01480478000002</v>
      </c>
      <c r="DJ20" s="11">
        <v>437.82807301999998</v>
      </c>
      <c r="DK20" s="11">
        <v>370.25832810000003</v>
      </c>
      <c r="DL20" s="11">
        <v>432.12670229000003</v>
      </c>
      <c r="DM20" s="11">
        <v>405.70457742999997</v>
      </c>
      <c r="DN20" s="11">
        <v>392.25272086000001</v>
      </c>
      <c r="DO20" s="11">
        <v>392.63692888000003</v>
      </c>
      <c r="DP20" s="11">
        <v>413.20638666999997</v>
      </c>
      <c r="DQ20" s="11">
        <v>409.33242898999998</v>
      </c>
      <c r="DR20" s="11">
        <v>431.53029781999999</v>
      </c>
      <c r="DS20" s="11">
        <v>396.33555582000002</v>
      </c>
      <c r="DT20" s="11">
        <v>415.14612340999997</v>
      </c>
      <c r="DU20" s="11">
        <v>400.83386725000003</v>
      </c>
      <c r="DV20" s="11">
        <v>388.58250666999999</v>
      </c>
      <c r="DW20" s="11">
        <v>396.99344888000002</v>
      </c>
      <c r="DX20" s="11">
        <v>436.60766116000002</v>
      </c>
      <c r="DY20" s="11">
        <v>358.08466041000003</v>
      </c>
      <c r="DZ20" s="11">
        <v>417.96891398999998</v>
      </c>
      <c r="EA20" s="11">
        <v>381.47772192000002</v>
      </c>
      <c r="EB20" s="11">
        <v>467.07989020000002</v>
      </c>
      <c r="EC20" s="11">
        <v>414.13115331</v>
      </c>
      <c r="ED20" s="11">
        <v>385.18402695999998</v>
      </c>
      <c r="EE20" s="11" t="s">
        <v>43</v>
      </c>
      <c r="EF20" s="11" t="s">
        <v>43</v>
      </c>
      <c r="EG20" s="11" t="s">
        <v>43</v>
      </c>
      <c r="EH20" s="11" t="s">
        <v>43</v>
      </c>
      <c r="EI20" s="11" t="s">
        <v>43</v>
      </c>
      <c r="EJ20" s="11" t="s">
        <v>43</v>
      </c>
      <c r="EK20" s="11" t="s">
        <v>43</v>
      </c>
      <c r="EL20" s="11" t="s">
        <v>43</v>
      </c>
      <c r="EM20" s="11" t="s">
        <v>43</v>
      </c>
      <c r="EN20" s="11" t="s">
        <v>43</v>
      </c>
      <c r="EO20" s="11" t="s">
        <v>43</v>
      </c>
      <c r="EP20" s="11" t="s">
        <v>43</v>
      </c>
      <c r="EQ20" s="11" t="s">
        <v>43</v>
      </c>
      <c r="ER20" s="11" t="s">
        <v>43</v>
      </c>
      <c r="ES20" s="11" t="s">
        <v>43</v>
      </c>
      <c r="ET20" s="11" t="s">
        <v>43</v>
      </c>
      <c r="EU20" s="11" t="s">
        <v>43</v>
      </c>
      <c r="EV20" s="11" t="s">
        <v>43</v>
      </c>
      <c r="EW20" s="11" t="s">
        <v>43</v>
      </c>
      <c r="EX20" s="11" t="s">
        <v>43</v>
      </c>
      <c r="EY20" s="11" t="s">
        <v>43</v>
      </c>
      <c r="EZ20" s="11" t="s">
        <v>43</v>
      </c>
      <c r="FA20" s="11" t="s">
        <v>43</v>
      </c>
      <c r="FB20" s="11" t="s">
        <v>43</v>
      </c>
      <c r="FC20" s="11" t="s">
        <v>43</v>
      </c>
      <c r="FD20" s="11" t="s">
        <v>43</v>
      </c>
      <c r="FE20" s="11" t="s">
        <v>43</v>
      </c>
      <c r="FF20" s="11" t="s">
        <v>43</v>
      </c>
      <c r="FG20" s="11" t="s">
        <v>43</v>
      </c>
      <c r="FH20" s="11" t="s">
        <v>43</v>
      </c>
      <c r="FI20" s="11" t="s">
        <v>43</v>
      </c>
      <c r="FJ20" s="11" t="s">
        <v>43</v>
      </c>
      <c r="FK20" s="11" t="s">
        <v>43</v>
      </c>
      <c r="FL20" s="11" t="s">
        <v>43</v>
      </c>
      <c r="FM20" s="11" t="s">
        <v>43</v>
      </c>
      <c r="FN20" s="11" t="s">
        <v>43</v>
      </c>
      <c r="FO20" s="11" t="s">
        <v>43</v>
      </c>
      <c r="FP20" s="11" t="s">
        <v>43</v>
      </c>
      <c r="FQ20" s="11" t="s">
        <v>43</v>
      </c>
      <c r="FR20" s="11" t="s">
        <v>43</v>
      </c>
      <c r="FS20" s="11" t="s">
        <v>43</v>
      </c>
      <c r="FT20" s="11" t="s">
        <v>43</v>
      </c>
      <c r="FU20" s="11" t="s">
        <v>43</v>
      </c>
      <c r="FV20" s="11" t="s">
        <v>43</v>
      </c>
      <c r="FW20" s="11" t="s">
        <v>43</v>
      </c>
      <c r="FX20" s="11" t="s">
        <v>43</v>
      </c>
      <c r="FY20" s="11" t="s">
        <v>43</v>
      </c>
      <c r="FZ20" s="11" t="s">
        <v>43</v>
      </c>
      <c r="GA20" s="11" t="s">
        <v>43</v>
      </c>
      <c r="GB20" s="11" t="s">
        <v>43</v>
      </c>
      <c r="GC20" s="11" t="s">
        <v>43</v>
      </c>
      <c r="GD20" s="11" t="s">
        <v>43</v>
      </c>
      <c r="GE20" s="11" t="s">
        <v>43</v>
      </c>
      <c r="GF20" s="11" t="s">
        <v>43</v>
      </c>
      <c r="GG20" s="11" t="s">
        <v>43</v>
      </c>
      <c r="GH20" s="11" t="s">
        <v>43</v>
      </c>
      <c r="GI20" s="11" t="s">
        <v>43</v>
      </c>
      <c r="GJ20" s="11" t="s">
        <v>43</v>
      </c>
      <c r="GK20" s="11" t="s">
        <v>43</v>
      </c>
      <c r="GL20" s="11" t="s">
        <v>43</v>
      </c>
      <c r="GM20" s="11" t="s">
        <v>43</v>
      </c>
      <c r="GN20" s="11" t="s">
        <v>43</v>
      </c>
      <c r="GO20" s="11" t="s">
        <v>43</v>
      </c>
      <c r="GP20" s="11" t="s">
        <v>43</v>
      </c>
      <c r="GQ20" s="11" t="s">
        <v>43</v>
      </c>
      <c r="GR20" s="11" t="s">
        <v>43</v>
      </c>
      <c r="GS20" s="12">
        <v>0.31</v>
      </c>
      <c r="GT20" s="12">
        <v>0.4</v>
      </c>
      <c r="GU20" s="12">
        <v>0.08</v>
      </c>
      <c r="GV20" s="12">
        <v>0.02</v>
      </c>
      <c r="GW20" s="12">
        <v>0.3</v>
      </c>
      <c r="GX20" s="12">
        <v>0.17</v>
      </c>
      <c r="GY20" s="12">
        <v>0.1</v>
      </c>
      <c r="GZ20" s="12">
        <v>0</v>
      </c>
      <c r="HA20" s="12">
        <v>3.65</v>
      </c>
      <c r="HB20" s="12">
        <v>0.39</v>
      </c>
      <c r="HC20" s="12">
        <v>0.28999999999999998</v>
      </c>
      <c r="HD20" s="12">
        <v>0.2</v>
      </c>
      <c r="HE20" s="12">
        <v>0.08</v>
      </c>
      <c r="HF20" s="12">
        <v>0.1</v>
      </c>
      <c r="HG20" s="12">
        <v>0.14000000000000001</v>
      </c>
      <c r="HH20" s="12">
        <v>7.0000000000000007E-2</v>
      </c>
      <c r="HI20" s="12">
        <v>0.49</v>
      </c>
      <c r="HJ20" s="12">
        <v>0.01</v>
      </c>
      <c r="HK20" s="12">
        <v>0.97</v>
      </c>
      <c r="HL20" s="12">
        <v>0.15</v>
      </c>
      <c r="HM20" s="12">
        <v>0.33</v>
      </c>
      <c r="HN20" s="12">
        <v>0.13</v>
      </c>
      <c r="HO20" s="12">
        <v>0.02</v>
      </c>
      <c r="HP20" s="12">
        <v>0.12</v>
      </c>
      <c r="HQ20" s="12">
        <v>0.71</v>
      </c>
      <c r="HR20" s="12">
        <v>0.62</v>
      </c>
      <c r="HS20" s="12">
        <v>0.28000000000000003</v>
      </c>
      <c r="HT20" s="12">
        <v>1.3</v>
      </c>
      <c r="HU20" s="12">
        <v>0.16</v>
      </c>
      <c r="HV20" s="12">
        <v>0.37</v>
      </c>
      <c r="HW20" s="12">
        <v>0.03</v>
      </c>
      <c r="HX20" s="12">
        <v>0.28999999999999998</v>
      </c>
      <c r="HY20" s="12">
        <v>0.05</v>
      </c>
      <c r="HZ20" s="12">
        <v>1.21</v>
      </c>
      <c r="IA20" s="12">
        <v>1.7</v>
      </c>
      <c r="IB20" s="12">
        <v>6.12</v>
      </c>
      <c r="IC20" s="12">
        <v>0.75</v>
      </c>
      <c r="ID20" s="12">
        <v>0.45</v>
      </c>
      <c r="IE20" s="12">
        <v>1</v>
      </c>
      <c r="IF20" s="12">
        <v>0.78</v>
      </c>
      <c r="IG20" s="12">
        <v>5.66</v>
      </c>
      <c r="IH20" s="12">
        <v>4.87</v>
      </c>
      <c r="II20" s="12">
        <v>1</v>
      </c>
      <c r="IJ20" s="12">
        <v>0.39</v>
      </c>
      <c r="IK20" s="12">
        <v>3.43</v>
      </c>
      <c r="IL20" s="12">
        <v>1.1399999999999999</v>
      </c>
      <c r="IM20" s="12">
        <v>0.13</v>
      </c>
      <c r="IN20" s="12">
        <v>0.65</v>
      </c>
      <c r="IO20" s="12">
        <v>0.19</v>
      </c>
      <c r="IP20" s="12">
        <v>1.19</v>
      </c>
      <c r="IQ20" s="12">
        <v>1.01</v>
      </c>
      <c r="IR20" s="12">
        <v>1.52</v>
      </c>
      <c r="IS20" s="12">
        <v>1.48</v>
      </c>
      <c r="IT20" s="12">
        <v>3.96</v>
      </c>
      <c r="IU20" s="12">
        <v>0.84</v>
      </c>
      <c r="IV20" s="12">
        <v>0.57999999999999996</v>
      </c>
      <c r="IW20" s="12">
        <v>0.62</v>
      </c>
      <c r="IX20" s="12">
        <v>1.1000000000000001</v>
      </c>
      <c r="IY20" s="12">
        <v>1.06</v>
      </c>
      <c r="IZ20" s="12">
        <v>0.66</v>
      </c>
      <c r="JA20" s="12">
        <v>1.63</v>
      </c>
      <c r="JB20" s="12">
        <v>0.55000000000000004</v>
      </c>
      <c r="JC20" s="12">
        <v>0.59</v>
      </c>
      <c r="JD20" s="12">
        <v>0.21</v>
      </c>
      <c r="JE20" s="12">
        <v>1.04</v>
      </c>
      <c r="JF20" s="12">
        <v>0.33</v>
      </c>
      <c r="JG20" s="11">
        <v>5.7</v>
      </c>
      <c r="JH20" s="11">
        <v>6.42</v>
      </c>
      <c r="JI20" s="11">
        <v>11.82</v>
      </c>
      <c r="JJ20" s="11">
        <v>6.35</v>
      </c>
      <c r="JK20" s="11">
        <v>5.17</v>
      </c>
      <c r="JL20" s="11">
        <v>5.32</v>
      </c>
      <c r="JM20" s="11">
        <v>5.99</v>
      </c>
      <c r="JN20" s="11">
        <v>9.35</v>
      </c>
      <c r="JO20" s="11">
        <v>6.09</v>
      </c>
      <c r="JP20" s="11">
        <v>5.62</v>
      </c>
      <c r="JQ20" s="11">
        <v>4.37</v>
      </c>
      <c r="JR20" s="11">
        <v>4.83</v>
      </c>
      <c r="JS20" s="11">
        <v>5.32</v>
      </c>
      <c r="JT20" s="11">
        <v>5.61</v>
      </c>
      <c r="JU20" s="11">
        <v>7.74</v>
      </c>
      <c r="JV20" s="11">
        <v>5.16</v>
      </c>
      <c r="JW20" s="11">
        <v>4.84</v>
      </c>
      <c r="JX20" s="11">
        <v>6.64</v>
      </c>
      <c r="JY20" s="11">
        <v>6.4</v>
      </c>
      <c r="JZ20" s="11">
        <v>4.51</v>
      </c>
      <c r="KA20" s="11">
        <v>5.0199999999999996</v>
      </c>
      <c r="KB20" s="11">
        <v>4.26</v>
      </c>
      <c r="KC20" s="11">
        <v>2.17</v>
      </c>
      <c r="KD20" s="11">
        <v>5.23</v>
      </c>
      <c r="KE20" s="11">
        <v>7.41</v>
      </c>
      <c r="KF20" s="11">
        <v>8.17</v>
      </c>
      <c r="KG20" s="11">
        <v>6.25</v>
      </c>
      <c r="KH20" s="11">
        <v>7.24</v>
      </c>
      <c r="KI20" s="11">
        <v>8.0299999999999994</v>
      </c>
      <c r="KJ20" s="11">
        <v>7.64</v>
      </c>
      <c r="KK20" s="11">
        <v>7.68</v>
      </c>
      <c r="KL20" s="11">
        <v>7.62</v>
      </c>
      <c r="KM20" s="11">
        <v>9.26</v>
      </c>
    </row>
    <row r="21" spans="1:299" x14ac:dyDescent="0.25">
      <c r="A21">
        <v>19</v>
      </c>
      <c r="B21" s="1">
        <v>41000</v>
      </c>
      <c r="C21" s="11">
        <v>824.81</v>
      </c>
      <c r="D21" s="11">
        <v>834.27</v>
      </c>
      <c r="E21" s="11">
        <v>882.69</v>
      </c>
      <c r="F21" s="11">
        <v>888.99</v>
      </c>
      <c r="G21" s="11">
        <v>851.96</v>
      </c>
      <c r="H21" s="11">
        <v>894.65</v>
      </c>
      <c r="I21" s="11">
        <v>805.79</v>
      </c>
      <c r="J21" s="11">
        <v>794.31</v>
      </c>
      <c r="K21" s="11">
        <v>850.08</v>
      </c>
      <c r="L21" s="11">
        <v>781.43</v>
      </c>
      <c r="M21" s="11">
        <v>831.38</v>
      </c>
      <c r="N21" s="11">
        <v>770.17</v>
      </c>
      <c r="O21" s="11">
        <v>759.37</v>
      </c>
      <c r="P21" s="11">
        <v>735.51</v>
      </c>
      <c r="Q21" s="11">
        <v>782.81</v>
      </c>
      <c r="R21" s="11">
        <v>762.28</v>
      </c>
      <c r="S21" s="11">
        <v>787.92</v>
      </c>
      <c r="T21" s="11">
        <v>760.96</v>
      </c>
      <c r="U21" s="11">
        <v>792.99</v>
      </c>
      <c r="V21" s="11">
        <v>863.23</v>
      </c>
      <c r="W21" s="11">
        <v>784.11</v>
      </c>
      <c r="X21" s="11">
        <v>715.45</v>
      </c>
      <c r="Y21" s="11">
        <v>950.2</v>
      </c>
      <c r="Z21" s="11">
        <v>887.94</v>
      </c>
      <c r="AA21" s="11">
        <v>814.76</v>
      </c>
      <c r="AB21" s="11">
        <v>833.9</v>
      </c>
      <c r="AC21" s="11">
        <v>807.35</v>
      </c>
      <c r="AD21" s="11">
        <v>789.8</v>
      </c>
      <c r="AE21" s="11">
        <v>819.23</v>
      </c>
      <c r="AF21" s="11">
        <v>811.58</v>
      </c>
      <c r="AG21" s="11">
        <v>818.82</v>
      </c>
      <c r="AH21" s="11">
        <v>785.3</v>
      </c>
      <c r="AI21" s="11">
        <v>872.45</v>
      </c>
      <c r="AJ21" s="11">
        <v>446.25</v>
      </c>
      <c r="AK21" s="11">
        <v>469.65</v>
      </c>
      <c r="AL21" s="11">
        <v>477.57</v>
      </c>
      <c r="AM21" s="11">
        <v>512.19000000000005</v>
      </c>
      <c r="AN21" s="11">
        <v>476.48</v>
      </c>
      <c r="AO21" s="11">
        <v>485.23</v>
      </c>
      <c r="AP21" s="11">
        <v>457.96</v>
      </c>
      <c r="AQ21" s="11">
        <v>458.88</v>
      </c>
      <c r="AR21" s="11">
        <v>470.32</v>
      </c>
      <c r="AS21" s="11">
        <v>444.59</v>
      </c>
      <c r="AT21" s="11">
        <v>487.65</v>
      </c>
      <c r="AU21" s="11">
        <v>437.69</v>
      </c>
      <c r="AV21" s="11">
        <v>442.74</v>
      </c>
      <c r="AW21" s="11">
        <v>424.72</v>
      </c>
      <c r="AX21" s="11">
        <v>465.6</v>
      </c>
      <c r="AY21" s="11">
        <v>440.74</v>
      </c>
      <c r="AZ21" s="11">
        <v>466.69</v>
      </c>
      <c r="BA21" s="11">
        <v>426.42</v>
      </c>
      <c r="BB21" s="11">
        <v>424.12</v>
      </c>
      <c r="BC21" s="11">
        <v>442.89</v>
      </c>
      <c r="BD21" s="11">
        <v>423.34</v>
      </c>
      <c r="BE21" s="11">
        <v>421.41</v>
      </c>
      <c r="BF21" s="11">
        <v>464.32</v>
      </c>
      <c r="BG21" s="11">
        <v>447.8</v>
      </c>
      <c r="BH21" s="11">
        <v>421.74</v>
      </c>
      <c r="BI21" s="11">
        <v>409.35</v>
      </c>
      <c r="BJ21" s="11">
        <v>417.52</v>
      </c>
      <c r="BK21" s="11">
        <v>446.65</v>
      </c>
      <c r="BL21" s="11">
        <v>476.19</v>
      </c>
      <c r="BM21" s="11">
        <v>482.02</v>
      </c>
      <c r="BN21" s="11">
        <v>462.7</v>
      </c>
      <c r="BO21" s="11">
        <v>464.86</v>
      </c>
      <c r="BP21" s="11">
        <v>506.1</v>
      </c>
      <c r="BQ21" s="11">
        <v>378.56</v>
      </c>
      <c r="BR21" s="11">
        <v>364.62</v>
      </c>
      <c r="BS21" s="11">
        <v>405.12</v>
      </c>
      <c r="BT21" s="11">
        <v>376.8</v>
      </c>
      <c r="BU21" s="11">
        <v>375.48</v>
      </c>
      <c r="BV21" s="11">
        <v>409.42</v>
      </c>
      <c r="BW21" s="11">
        <v>347.83</v>
      </c>
      <c r="BX21" s="11">
        <v>335.43</v>
      </c>
      <c r="BY21" s="11">
        <v>379.76</v>
      </c>
      <c r="BZ21" s="11">
        <v>336.84</v>
      </c>
      <c r="CA21" s="11">
        <v>343.73</v>
      </c>
      <c r="CB21" s="11">
        <v>332.48</v>
      </c>
      <c r="CC21" s="11">
        <v>316.63</v>
      </c>
      <c r="CD21" s="11">
        <v>310.79000000000002</v>
      </c>
      <c r="CE21" s="11">
        <v>317.20999999999998</v>
      </c>
      <c r="CF21" s="11">
        <v>321.54000000000002</v>
      </c>
      <c r="CG21" s="11">
        <v>321.23</v>
      </c>
      <c r="CH21" s="11">
        <v>334.54</v>
      </c>
      <c r="CI21" s="11">
        <v>368.87</v>
      </c>
      <c r="CJ21" s="11">
        <v>420.34</v>
      </c>
      <c r="CK21" s="11">
        <v>360.77</v>
      </c>
      <c r="CL21" s="11">
        <v>294.04000000000002</v>
      </c>
      <c r="CM21" s="11">
        <v>485.88</v>
      </c>
      <c r="CN21" s="11">
        <v>440.14</v>
      </c>
      <c r="CO21" s="11">
        <v>393.02</v>
      </c>
      <c r="CP21" s="11">
        <v>424.55</v>
      </c>
      <c r="CQ21" s="11">
        <v>389.83</v>
      </c>
      <c r="CR21" s="11">
        <v>343.15</v>
      </c>
      <c r="CS21" s="11">
        <v>343.04</v>
      </c>
      <c r="CT21" s="11">
        <v>329.56</v>
      </c>
      <c r="CU21" s="11">
        <v>356.12</v>
      </c>
      <c r="CV21" s="11">
        <v>320.44</v>
      </c>
      <c r="CW21" s="11">
        <v>366.35</v>
      </c>
      <c r="CX21" s="11">
        <v>412.75147650999997</v>
      </c>
      <c r="CY21" s="11">
        <v>415.56018832000001</v>
      </c>
      <c r="CZ21" s="11">
        <v>492.15404279000001</v>
      </c>
      <c r="DA21" s="11">
        <v>471.90540731999999</v>
      </c>
      <c r="DB21" s="11">
        <v>417.09760883000001</v>
      </c>
      <c r="DC21" s="11">
        <v>371.60165754000002</v>
      </c>
      <c r="DD21" s="11">
        <v>386.11521047000002</v>
      </c>
      <c r="DE21" s="11">
        <v>385.69281228</v>
      </c>
      <c r="DF21" s="11">
        <v>446.83191439000001</v>
      </c>
      <c r="DG21" s="11">
        <v>422.14137309</v>
      </c>
      <c r="DH21" s="11">
        <v>438.07046007999998</v>
      </c>
      <c r="DI21" s="11">
        <v>511.83242847000002</v>
      </c>
      <c r="DJ21" s="11">
        <v>438.52859794</v>
      </c>
      <c r="DK21" s="11">
        <v>370.62858642999998</v>
      </c>
      <c r="DL21" s="11">
        <v>432.86131768000001</v>
      </c>
      <c r="DM21" s="11">
        <v>407.57081848000001</v>
      </c>
      <c r="DN21" s="11">
        <v>393.66483065</v>
      </c>
      <c r="DO21" s="11">
        <v>404.33750936000001</v>
      </c>
      <c r="DP21" s="11">
        <v>419.48712375000002</v>
      </c>
      <c r="DQ21" s="11">
        <v>413.09828733000001</v>
      </c>
      <c r="DR21" s="11">
        <v>431.57345084999997</v>
      </c>
      <c r="DS21" s="11">
        <v>396.93005915999998</v>
      </c>
      <c r="DT21" s="11">
        <v>433.12195056000002</v>
      </c>
      <c r="DU21" s="11">
        <v>401.07436756999999</v>
      </c>
      <c r="DV21" s="11">
        <v>389.63167944000003</v>
      </c>
      <c r="DW21" s="11">
        <v>398.74022006000001</v>
      </c>
      <c r="DX21" s="11">
        <v>437.21891188000001</v>
      </c>
      <c r="DY21" s="11">
        <v>358.51436200000001</v>
      </c>
      <c r="DZ21" s="11">
        <v>418.21969533999999</v>
      </c>
      <c r="EA21" s="11">
        <v>381.47772192000002</v>
      </c>
      <c r="EB21" s="11">
        <v>467.07989020000002</v>
      </c>
      <c r="EC21" s="11">
        <v>414.71093691999999</v>
      </c>
      <c r="ED21" s="11">
        <v>385.45365578000002</v>
      </c>
      <c r="EE21" s="11" t="s">
        <v>43</v>
      </c>
      <c r="EF21" s="11" t="s">
        <v>43</v>
      </c>
      <c r="EG21" s="11" t="s">
        <v>43</v>
      </c>
      <c r="EH21" s="11" t="s">
        <v>43</v>
      </c>
      <c r="EI21" s="11" t="s">
        <v>43</v>
      </c>
      <c r="EJ21" s="11" t="s">
        <v>43</v>
      </c>
      <c r="EK21" s="11" t="s">
        <v>43</v>
      </c>
      <c r="EL21" s="11" t="s">
        <v>43</v>
      </c>
      <c r="EM21" s="11" t="s">
        <v>43</v>
      </c>
      <c r="EN21" s="11" t="s">
        <v>43</v>
      </c>
      <c r="EO21" s="11" t="s">
        <v>43</v>
      </c>
      <c r="EP21" s="11" t="s">
        <v>43</v>
      </c>
      <c r="EQ21" s="11" t="s">
        <v>43</v>
      </c>
      <c r="ER21" s="11" t="s">
        <v>43</v>
      </c>
      <c r="ES21" s="11" t="s">
        <v>43</v>
      </c>
      <c r="ET21" s="11" t="s">
        <v>43</v>
      </c>
      <c r="EU21" s="11" t="s">
        <v>43</v>
      </c>
      <c r="EV21" s="11" t="s">
        <v>43</v>
      </c>
      <c r="EW21" s="11" t="s">
        <v>43</v>
      </c>
      <c r="EX21" s="11" t="s">
        <v>43</v>
      </c>
      <c r="EY21" s="11" t="s">
        <v>43</v>
      </c>
      <c r="EZ21" s="11" t="s">
        <v>43</v>
      </c>
      <c r="FA21" s="11" t="s">
        <v>43</v>
      </c>
      <c r="FB21" s="11" t="s">
        <v>43</v>
      </c>
      <c r="FC21" s="11" t="s">
        <v>43</v>
      </c>
      <c r="FD21" s="11" t="s">
        <v>43</v>
      </c>
      <c r="FE21" s="11" t="s">
        <v>43</v>
      </c>
      <c r="FF21" s="11" t="s">
        <v>43</v>
      </c>
      <c r="FG21" s="11" t="s">
        <v>43</v>
      </c>
      <c r="FH21" s="11" t="s">
        <v>43</v>
      </c>
      <c r="FI21" s="11" t="s">
        <v>43</v>
      </c>
      <c r="FJ21" s="11" t="s">
        <v>43</v>
      </c>
      <c r="FK21" s="11" t="s">
        <v>43</v>
      </c>
      <c r="FL21" s="11" t="s">
        <v>43</v>
      </c>
      <c r="FM21" s="11" t="s">
        <v>43</v>
      </c>
      <c r="FN21" s="11" t="s">
        <v>43</v>
      </c>
      <c r="FO21" s="11" t="s">
        <v>43</v>
      </c>
      <c r="FP21" s="11" t="s">
        <v>43</v>
      </c>
      <c r="FQ21" s="11" t="s">
        <v>43</v>
      </c>
      <c r="FR21" s="11" t="s">
        <v>43</v>
      </c>
      <c r="FS21" s="11" t="s">
        <v>43</v>
      </c>
      <c r="FT21" s="11" t="s">
        <v>43</v>
      </c>
      <c r="FU21" s="11" t="s">
        <v>43</v>
      </c>
      <c r="FV21" s="11" t="s">
        <v>43</v>
      </c>
      <c r="FW21" s="11" t="s">
        <v>43</v>
      </c>
      <c r="FX21" s="11" t="s">
        <v>43</v>
      </c>
      <c r="FY21" s="11" t="s">
        <v>43</v>
      </c>
      <c r="FZ21" s="11" t="s">
        <v>43</v>
      </c>
      <c r="GA21" s="11" t="s">
        <v>43</v>
      </c>
      <c r="GB21" s="11" t="s">
        <v>43</v>
      </c>
      <c r="GC21" s="11" t="s">
        <v>43</v>
      </c>
      <c r="GD21" s="11" t="s">
        <v>43</v>
      </c>
      <c r="GE21" s="11" t="s">
        <v>43</v>
      </c>
      <c r="GF21" s="11" t="s">
        <v>43</v>
      </c>
      <c r="GG21" s="11" t="s">
        <v>43</v>
      </c>
      <c r="GH21" s="11" t="s">
        <v>43</v>
      </c>
      <c r="GI21" s="11" t="s">
        <v>43</v>
      </c>
      <c r="GJ21" s="11" t="s">
        <v>43</v>
      </c>
      <c r="GK21" s="11" t="s">
        <v>43</v>
      </c>
      <c r="GL21" s="11" t="s">
        <v>43</v>
      </c>
      <c r="GM21" s="11" t="s">
        <v>43</v>
      </c>
      <c r="GN21" s="11" t="s">
        <v>43</v>
      </c>
      <c r="GO21" s="11" t="s">
        <v>43</v>
      </c>
      <c r="GP21" s="11" t="s">
        <v>43</v>
      </c>
      <c r="GQ21" s="11" t="s">
        <v>43</v>
      </c>
      <c r="GR21" s="11" t="s">
        <v>43</v>
      </c>
      <c r="GS21" s="12">
        <v>0.64</v>
      </c>
      <c r="GT21" s="12">
        <v>0.09</v>
      </c>
      <c r="GU21" s="12">
        <v>0.22</v>
      </c>
      <c r="GV21" s="12">
        <v>0.14000000000000001</v>
      </c>
      <c r="GW21" s="12">
        <v>7.0000000000000007E-2</v>
      </c>
      <c r="GX21" s="12">
        <v>0.33</v>
      </c>
      <c r="GY21" s="12">
        <v>0.03</v>
      </c>
      <c r="GZ21" s="12">
        <v>0.1</v>
      </c>
      <c r="HA21" s="12">
        <v>0.22</v>
      </c>
      <c r="HB21" s="12">
        <v>0.79</v>
      </c>
      <c r="HC21" s="12">
        <v>0.95</v>
      </c>
      <c r="HD21" s="12">
        <v>0.16</v>
      </c>
      <c r="HE21" s="12">
        <v>0.16</v>
      </c>
      <c r="HF21" s="12">
        <v>0.1</v>
      </c>
      <c r="HG21" s="12">
        <v>0.17</v>
      </c>
      <c r="HH21" s="12">
        <v>0.46</v>
      </c>
      <c r="HI21" s="12">
        <v>0.36</v>
      </c>
      <c r="HJ21" s="12">
        <v>2.98</v>
      </c>
      <c r="HK21" s="12">
        <v>1.52</v>
      </c>
      <c r="HL21" s="12">
        <v>0.92</v>
      </c>
      <c r="HM21" s="12">
        <v>0.01</v>
      </c>
      <c r="HN21" s="12">
        <v>0.15</v>
      </c>
      <c r="HO21" s="12">
        <v>4.33</v>
      </c>
      <c r="HP21" s="12">
        <v>0.06</v>
      </c>
      <c r="HQ21" s="12">
        <v>0.27</v>
      </c>
      <c r="HR21" s="12">
        <v>0.44</v>
      </c>
      <c r="HS21" s="12">
        <v>0.14000000000000001</v>
      </c>
      <c r="HT21" s="12">
        <v>0.12</v>
      </c>
      <c r="HU21" s="12">
        <v>0.06</v>
      </c>
      <c r="HV21" s="12">
        <v>0</v>
      </c>
      <c r="HW21" s="12">
        <v>0</v>
      </c>
      <c r="HX21" s="12">
        <v>0.14000000000000001</v>
      </c>
      <c r="HY21" s="12">
        <v>7.0000000000000007E-2</v>
      </c>
      <c r="HZ21" s="12">
        <v>1.87</v>
      </c>
      <c r="IA21" s="12">
        <v>1.8</v>
      </c>
      <c r="IB21" s="12">
        <v>6.35</v>
      </c>
      <c r="IC21" s="12">
        <v>0.89</v>
      </c>
      <c r="ID21" s="12">
        <v>0.51</v>
      </c>
      <c r="IE21" s="12">
        <v>1.33</v>
      </c>
      <c r="IF21" s="12">
        <v>0.81</v>
      </c>
      <c r="IG21" s="12">
        <v>5.76</v>
      </c>
      <c r="IH21" s="12">
        <v>5.0999999999999996</v>
      </c>
      <c r="II21" s="12">
        <v>1.79</v>
      </c>
      <c r="IJ21" s="12">
        <v>1.34</v>
      </c>
      <c r="IK21" s="12">
        <v>3.6</v>
      </c>
      <c r="IL21" s="12">
        <v>1.31</v>
      </c>
      <c r="IM21" s="12">
        <v>0.22</v>
      </c>
      <c r="IN21" s="12">
        <v>0.82</v>
      </c>
      <c r="IO21" s="12">
        <v>0.64</v>
      </c>
      <c r="IP21" s="12">
        <v>1.56</v>
      </c>
      <c r="IQ21" s="12">
        <v>4.01</v>
      </c>
      <c r="IR21" s="12">
        <v>3.06</v>
      </c>
      <c r="IS21" s="12">
        <v>2.41</v>
      </c>
      <c r="IT21" s="12">
        <v>3.98</v>
      </c>
      <c r="IU21" s="12">
        <v>1</v>
      </c>
      <c r="IV21" s="12">
        <v>4.9400000000000004</v>
      </c>
      <c r="IW21" s="12">
        <v>0.67</v>
      </c>
      <c r="IX21" s="12">
        <v>1.38</v>
      </c>
      <c r="IY21" s="12">
        <v>1.5</v>
      </c>
      <c r="IZ21" s="12">
        <v>0.79</v>
      </c>
      <c r="JA21" s="12">
        <v>1.75</v>
      </c>
      <c r="JB21" s="12">
        <v>0.61</v>
      </c>
      <c r="JC21" s="12">
        <v>0.59</v>
      </c>
      <c r="JD21" s="12">
        <v>0.22</v>
      </c>
      <c r="JE21" s="12">
        <v>1.18</v>
      </c>
      <c r="JF21" s="12">
        <v>0.39</v>
      </c>
      <c r="JG21" s="11">
        <v>5.86</v>
      </c>
      <c r="JH21" s="11">
        <v>6.27</v>
      </c>
      <c r="JI21" s="11">
        <v>11.52</v>
      </c>
      <c r="JJ21" s="11">
        <v>6.39</v>
      </c>
      <c r="JK21" s="11">
        <v>4.97</v>
      </c>
      <c r="JL21" s="11">
        <v>5.52</v>
      </c>
      <c r="JM21" s="11">
        <v>5.79</v>
      </c>
      <c r="JN21" s="11">
        <v>9.16</v>
      </c>
      <c r="JO21" s="11">
        <v>6.11</v>
      </c>
      <c r="JP21" s="11">
        <v>5.17</v>
      </c>
      <c r="JQ21" s="11">
        <v>4.79</v>
      </c>
      <c r="JR21" s="11">
        <v>4.88</v>
      </c>
      <c r="JS21" s="11">
        <v>5.26</v>
      </c>
      <c r="JT21" s="11">
        <v>5.27</v>
      </c>
      <c r="JU21" s="11">
        <v>7.68</v>
      </c>
      <c r="JV21" s="11">
        <v>5.38</v>
      </c>
      <c r="JW21" s="11">
        <v>4.68</v>
      </c>
      <c r="JX21" s="11">
        <v>9.7100000000000009</v>
      </c>
      <c r="JY21" s="11">
        <v>4.3</v>
      </c>
      <c r="JZ21" s="11">
        <v>5.31</v>
      </c>
      <c r="KA21" s="11">
        <v>4.96</v>
      </c>
      <c r="KB21" s="11">
        <v>4.3899999999999997</v>
      </c>
      <c r="KC21" s="11">
        <v>6.17</v>
      </c>
      <c r="KD21" s="11">
        <v>5.19</v>
      </c>
      <c r="KE21" s="11">
        <v>7.58</v>
      </c>
      <c r="KF21" s="11">
        <v>8.6199999999999992</v>
      </c>
      <c r="KG21" s="11">
        <v>6.18</v>
      </c>
      <c r="KH21" s="11">
        <v>7.16</v>
      </c>
      <c r="KI21" s="11">
        <v>7.76</v>
      </c>
      <c r="KJ21" s="11">
        <v>7.27</v>
      </c>
      <c r="KK21" s="11">
        <v>7.52</v>
      </c>
      <c r="KL21" s="11">
        <v>7.37</v>
      </c>
      <c r="KM21" s="11">
        <v>8.8800000000000008</v>
      </c>
    </row>
    <row r="22" spans="1:299" x14ac:dyDescent="0.25">
      <c r="A22">
        <v>20</v>
      </c>
      <c r="B22" s="1">
        <v>41030</v>
      </c>
      <c r="C22" s="11">
        <v>830.28</v>
      </c>
      <c r="D22" s="11">
        <v>836.2</v>
      </c>
      <c r="E22" s="11">
        <v>888.93</v>
      </c>
      <c r="F22" s="11">
        <v>891.22</v>
      </c>
      <c r="G22" s="11">
        <v>855.84</v>
      </c>
      <c r="H22" s="11">
        <v>897.24</v>
      </c>
      <c r="I22" s="11">
        <v>806.25</v>
      </c>
      <c r="J22" s="11">
        <v>794.71</v>
      </c>
      <c r="K22" s="11">
        <v>851.06</v>
      </c>
      <c r="L22" s="11">
        <v>782.01</v>
      </c>
      <c r="M22" s="11">
        <v>831.66</v>
      </c>
      <c r="N22" s="11">
        <v>768.57</v>
      </c>
      <c r="O22" s="11">
        <v>759.59</v>
      </c>
      <c r="P22" s="11">
        <v>735.77</v>
      </c>
      <c r="Q22" s="11">
        <v>783.93</v>
      </c>
      <c r="R22" s="11">
        <v>763.89</v>
      </c>
      <c r="S22" s="11">
        <v>790.29</v>
      </c>
      <c r="T22" s="11">
        <v>761.78</v>
      </c>
      <c r="U22" s="11">
        <v>793.26</v>
      </c>
      <c r="V22" s="11">
        <v>875.4</v>
      </c>
      <c r="W22" s="11">
        <v>786.63</v>
      </c>
      <c r="X22" s="11">
        <v>717.83</v>
      </c>
      <c r="Y22" s="11">
        <v>951.85</v>
      </c>
      <c r="Z22" s="11">
        <v>910.86</v>
      </c>
      <c r="AA22" s="11">
        <v>818.32</v>
      </c>
      <c r="AB22" s="11">
        <v>838.78</v>
      </c>
      <c r="AC22" s="11">
        <v>809.87</v>
      </c>
      <c r="AD22" s="11">
        <v>792.12</v>
      </c>
      <c r="AE22" s="11">
        <v>819.92</v>
      </c>
      <c r="AF22" s="11">
        <v>811.8</v>
      </c>
      <c r="AG22" s="11">
        <v>818.95</v>
      </c>
      <c r="AH22" s="11">
        <v>787.24</v>
      </c>
      <c r="AI22" s="11">
        <v>872.48</v>
      </c>
      <c r="AJ22" s="11">
        <v>446.56</v>
      </c>
      <c r="AK22" s="11">
        <v>470.94</v>
      </c>
      <c r="AL22" s="11">
        <v>477.56</v>
      </c>
      <c r="AM22" s="11">
        <v>514.41999999999996</v>
      </c>
      <c r="AN22" s="11">
        <v>480.36</v>
      </c>
      <c r="AO22" s="11">
        <v>483.04</v>
      </c>
      <c r="AP22" s="11">
        <v>458.42</v>
      </c>
      <c r="AQ22" s="11">
        <v>459.28</v>
      </c>
      <c r="AR22" s="11">
        <v>471.3</v>
      </c>
      <c r="AS22" s="11">
        <v>444.87</v>
      </c>
      <c r="AT22" s="11">
        <v>485.73</v>
      </c>
      <c r="AU22" s="11">
        <v>436.09</v>
      </c>
      <c r="AV22" s="11">
        <v>442.96</v>
      </c>
      <c r="AW22" s="11">
        <v>424.98</v>
      </c>
      <c r="AX22" s="11">
        <v>466.72</v>
      </c>
      <c r="AY22" s="11">
        <v>442.32</v>
      </c>
      <c r="AZ22" s="11">
        <v>469.06</v>
      </c>
      <c r="BA22" s="11">
        <v>427.24</v>
      </c>
      <c r="BB22" s="11">
        <v>424.39</v>
      </c>
      <c r="BC22" s="11">
        <v>441.92</v>
      </c>
      <c r="BD22" s="11">
        <v>425.57</v>
      </c>
      <c r="BE22" s="11">
        <v>420.33</v>
      </c>
      <c r="BF22" s="11">
        <v>465.14</v>
      </c>
      <c r="BG22" s="11">
        <v>444.23</v>
      </c>
      <c r="BH22" s="11">
        <v>425.06</v>
      </c>
      <c r="BI22" s="11">
        <v>414.23</v>
      </c>
      <c r="BJ22" s="11">
        <v>420.04</v>
      </c>
      <c r="BK22" s="11">
        <v>448.11</v>
      </c>
      <c r="BL22" s="11">
        <v>476.83</v>
      </c>
      <c r="BM22" s="11">
        <v>481.83</v>
      </c>
      <c r="BN22" s="11">
        <v>462.83</v>
      </c>
      <c r="BO22" s="11">
        <v>466.8</v>
      </c>
      <c r="BP22" s="11">
        <v>506.13</v>
      </c>
      <c r="BQ22" s="11">
        <v>383.72</v>
      </c>
      <c r="BR22" s="11">
        <v>365.26</v>
      </c>
      <c r="BS22" s="11">
        <v>411.37</v>
      </c>
      <c r="BT22" s="11">
        <v>376.8</v>
      </c>
      <c r="BU22" s="11">
        <v>375.48</v>
      </c>
      <c r="BV22" s="11">
        <v>414.2</v>
      </c>
      <c r="BW22" s="11">
        <v>347.83</v>
      </c>
      <c r="BX22" s="11">
        <v>335.43</v>
      </c>
      <c r="BY22" s="11">
        <v>379.76</v>
      </c>
      <c r="BZ22" s="11">
        <v>337.14</v>
      </c>
      <c r="CA22" s="11">
        <v>345.93</v>
      </c>
      <c r="CB22" s="11">
        <v>332.48</v>
      </c>
      <c r="CC22" s="11">
        <v>316.63</v>
      </c>
      <c r="CD22" s="11">
        <v>310.79000000000002</v>
      </c>
      <c r="CE22" s="11">
        <v>317.20999999999998</v>
      </c>
      <c r="CF22" s="11">
        <v>321.57</v>
      </c>
      <c r="CG22" s="11">
        <v>321.23</v>
      </c>
      <c r="CH22" s="11">
        <v>334.54</v>
      </c>
      <c r="CI22" s="11">
        <v>368.87</v>
      </c>
      <c r="CJ22" s="11">
        <v>433.48</v>
      </c>
      <c r="CK22" s="11">
        <v>361.06</v>
      </c>
      <c r="CL22" s="11">
        <v>297.5</v>
      </c>
      <c r="CM22" s="11">
        <v>486.71</v>
      </c>
      <c r="CN22" s="11">
        <v>466.63</v>
      </c>
      <c r="CO22" s="11">
        <v>393.26</v>
      </c>
      <c r="CP22" s="11">
        <v>424.55</v>
      </c>
      <c r="CQ22" s="11">
        <v>389.83</v>
      </c>
      <c r="CR22" s="11">
        <v>344.01</v>
      </c>
      <c r="CS22" s="11">
        <v>343.09</v>
      </c>
      <c r="CT22" s="11">
        <v>329.97</v>
      </c>
      <c r="CU22" s="11">
        <v>356.12</v>
      </c>
      <c r="CV22" s="11">
        <v>320.44</v>
      </c>
      <c r="CW22" s="11">
        <v>366.35</v>
      </c>
      <c r="CX22" s="11">
        <v>415.47563624999998</v>
      </c>
      <c r="CY22" s="11">
        <v>416.51597676</v>
      </c>
      <c r="CZ22" s="11">
        <v>495.64833650000003</v>
      </c>
      <c r="DA22" s="11">
        <v>473.08517083999999</v>
      </c>
      <c r="DB22" s="11">
        <v>419.01625782999997</v>
      </c>
      <c r="DC22" s="11">
        <v>372.67930235</v>
      </c>
      <c r="DD22" s="11">
        <v>386.34687959000001</v>
      </c>
      <c r="DE22" s="11">
        <v>385.88565869000001</v>
      </c>
      <c r="DF22" s="11">
        <v>447.36811268999998</v>
      </c>
      <c r="DG22" s="11">
        <v>422.43687204999998</v>
      </c>
      <c r="DH22" s="11">
        <v>438.20188122000002</v>
      </c>
      <c r="DI22" s="11">
        <v>510.75758037000003</v>
      </c>
      <c r="DJ22" s="11">
        <v>438.66015651999999</v>
      </c>
      <c r="DK22" s="11">
        <v>370.77683786</v>
      </c>
      <c r="DL22" s="11">
        <v>433.46732351999998</v>
      </c>
      <c r="DM22" s="11">
        <v>408.42671719999998</v>
      </c>
      <c r="DN22" s="11">
        <v>394.84582513999999</v>
      </c>
      <c r="DO22" s="11">
        <v>404.78228063</v>
      </c>
      <c r="DP22" s="11">
        <v>419.61296987999998</v>
      </c>
      <c r="DQ22" s="11">
        <v>418.92297317999999</v>
      </c>
      <c r="DR22" s="11">
        <v>432.95448589</v>
      </c>
      <c r="DS22" s="11">
        <v>398.23992835000001</v>
      </c>
      <c r="DT22" s="11">
        <v>433.85825786999999</v>
      </c>
      <c r="DU22" s="11">
        <v>411.42208625000001</v>
      </c>
      <c r="DV22" s="11">
        <v>391.34605883</v>
      </c>
      <c r="DW22" s="11">
        <v>401.09278735999999</v>
      </c>
      <c r="DX22" s="11">
        <v>438.57429051000003</v>
      </c>
      <c r="DY22" s="11">
        <v>359.55405365000001</v>
      </c>
      <c r="DZ22" s="11">
        <v>418.55427109999999</v>
      </c>
      <c r="EA22" s="11">
        <v>381.59216523999999</v>
      </c>
      <c r="EB22" s="11">
        <v>467.17330618</v>
      </c>
      <c r="EC22" s="11">
        <v>415.74771426000001</v>
      </c>
      <c r="ED22" s="11">
        <v>385.45365578000002</v>
      </c>
      <c r="EE22" s="11" t="s">
        <v>43</v>
      </c>
      <c r="EF22" s="11" t="s">
        <v>43</v>
      </c>
      <c r="EG22" s="11" t="s">
        <v>43</v>
      </c>
      <c r="EH22" s="11" t="s">
        <v>43</v>
      </c>
      <c r="EI22" s="11" t="s">
        <v>43</v>
      </c>
      <c r="EJ22" s="11" t="s">
        <v>43</v>
      </c>
      <c r="EK22" s="11" t="s">
        <v>43</v>
      </c>
      <c r="EL22" s="11" t="s">
        <v>43</v>
      </c>
      <c r="EM22" s="11" t="s">
        <v>43</v>
      </c>
      <c r="EN22" s="11" t="s">
        <v>43</v>
      </c>
      <c r="EO22" s="11" t="s">
        <v>43</v>
      </c>
      <c r="EP22" s="11" t="s">
        <v>43</v>
      </c>
      <c r="EQ22" s="11" t="s">
        <v>43</v>
      </c>
      <c r="ER22" s="11" t="s">
        <v>43</v>
      </c>
      <c r="ES22" s="11" t="s">
        <v>43</v>
      </c>
      <c r="ET22" s="11" t="s">
        <v>43</v>
      </c>
      <c r="EU22" s="11" t="s">
        <v>43</v>
      </c>
      <c r="EV22" s="11" t="s">
        <v>43</v>
      </c>
      <c r="EW22" s="11" t="s">
        <v>43</v>
      </c>
      <c r="EX22" s="11" t="s">
        <v>43</v>
      </c>
      <c r="EY22" s="11" t="s">
        <v>43</v>
      </c>
      <c r="EZ22" s="11" t="s">
        <v>43</v>
      </c>
      <c r="FA22" s="11" t="s">
        <v>43</v>
      </c>
      <c r="FB22" s="11" t="s">
        <v>43</v>
      </c>
      <c r="FC22" s="11" t="s">
        <v>43</v>
      </c>
      <c r="FD22" s="11" t="s">
        <v>43</v>
      </c>
      <c r="FE22" s="11" t="s">
        <v>43</v>
      </c>
      <c r="FF22" s="11" t="s">
        <v>43</v>
      </c>
      <c r="FG22" s="11" t="s">
        <v>43</v>
      </c>
      <c r="FH22" s="11" t="s">
        <v>43</v>
      </c>
      <c r="FI22" s="11" t="s">
        <v>43</v>
      </c>
      <c r="FJ22" s="11" t="s">
        <v>43</v>
      </c>
      <c r="FK22" s="11" t="s">
        <v>43</v>
      </c>
      <c r="FL22" s="11" t="s">
        <v>43</v>
      </c>
      <c r="FM22" s="11" t="s">
        <v>43</v>
      </c>
      <c r="FN22" s="11" t="s">
        <v>43</v>
      </c>
      <c r="FO22" s="11" t="s">
        <v>43</v>
      </c>
      <c r="FP22" s="11" t="s">
        <v>43</v>
      </c>
      <c r="FQ22" s="11" t="s">
        <v>43</v>
      </c>
      <c r="FR22" s="11" t="s">
        <v>43</v>
      </c>
      <c r="FS22" s="11" t="s">
        <v>43</v>
      </c>
      <c r="FT22" s="11" t="s">
        <v>43</v>
      </c>
      <c r="FU22" s="11" t="s">
        <v>43</v>
      </c>
      <c r="FV22" s="11" t="s">
        <v>43</v>
      </c>
      <c r="FW22" s="11" t="s">
        <v>43</v>
      </c>
      <c r="FX22" s="11" t="s">
        <v>43</v>
      </c>
      <c r="FY22" s="11" t="s">
        <v>43</v>
      </c>
      <c r="FZ22" s="11" t="s">
        <v>43</v>
      </c>
      <c r="GA22" s="11" t="s">
        <v>43</v>
      </c>
      <c r="GB22" s="11" t="s">
        <v>43</v>
      </c>
      <c r="GC22" s="11" t="s">
        <v>43</v>
      </c>
      <c r="GD22" s="11" t="s">
        <v>43</v>
      </c>
      <c r="GE22" s="11" t="s">
        <v>43</v>
      </c>
      <c r="GF22" s="11" t="s">
        <v>43</v>
      </c>
      <c r="GG22" s="11" t="s">
        <v>43</v>
      </c>
      <c r="GH22" s="11" t="s">
        <v>43</v>
      </c>
      <c r="GI22" s="11" t="s">
        <v>43</v>
      </c>
      <c r="GJ22" s="11" t="s">
        <v>43</v>
      </c>
      <c r="GK22" s="11" t="s">
        <v>43</v>
      </c>
      <c r="GL22" s="11" t="s">
        <v>43</v>
      </c>
      <c r="GM22" s="11" t="s">
        <v>43</v>
      </c>
      <c r="GN22" s="11" t="s">
        <v>43</v>
      </c>
      <c r="GO22" s="11" t="s">
        <v>43</v>
      </c>
      <c r="GP22" s="11" t="s">
        <v>43</v>
      </c>
      <c r="GQ22" s="11" t="s">
        <v>43</v>
      </c>
      <c r="GR22" s="11" t="s">
        <v>43</v>
      </c>
      <c r="GS22" s="12">
        <v>0.66</v>
      </c>
      <c r="GT22" s="12">
        <v>0.23</v>
      </c>
      <c r="GU22" s="12">
        <v>0.71</v>
      </c>
      <c r="GV22" s="12">
        <v>0.25</v>
      </c>
      <c r="GW22" s="12">
        <v>0.46</v>
      </c>
      <c r="GX22" s="12">
        <v>0.28999999999999998</v>
      </c>
      <c r="GY22" s="12">
        <v>0.06</v>
      </c>
      <c r="GZ22" s="12">
        <v>0.05</v>
      </c>
      <c r="HA22" s="12">
        <v>0.12</v>
      </c>
      <c r="HB22" s="12">
        <v>7.0000000000000007E-2</v>
      </c>
      <c r="HC22" s="12">
        <v>0.03</v>
      </c>
      <c r="HD22" s="12">
        <v>-0.21</v>
      </c>
      <c r="HE22" s="12">
        <v>0.03</v>
      </c>
      <c r="HF22" s="12">
        <v>0.04</v>
      </c>
      <c r="HG22" s="12">
        <v>0.14000000000000001</v>
      </c>
      <c r="HH22" s="12">
        <v>0.21</v>
      </c>
      <c r="HI22" s="12">
        <v>0.3</v>
      </c>
      <c r="HJ22" s="12">
        <v>0.11</v>
      </c>
      <c r="HK22" s="12">
        <v>0.03</v>
      </c>
      <c r="HL22" s="12">
        <v>1.41</v>
      </c>
      <c r="HM22" s="12">
        <v>0.32</v>
      </c>
      <c r="HN22" s="12">
        <v>0.33</v>
      </c>
      <c r="HO22" s="12">
        <v>0.17</v>
      </c>
      <c r="HP22" s="12">
        <v>2.58</v>
      </c>
      <c r="HQ22" s="12">
        <v>0.44</v>
      </c>
      <c r="HR22" s="12">
        <v>0.59</v>
      </c>
      <c r="HS22" s="12">
        <v>0.31</v>
      </c>
      <c r="HT22" s="12">
        <v>0.28999999999999998</v>
      </c>
      <c r="HU22" s="12">
        <v>0.08</v>
      </c>
      <c r="HV22" s="12">
        <v>0.03</v>
      </c>
      <c r="HW22" s="12">
        <v>0.02</v>
      </c>
      <c r="HX22" s="12">
        <v>0.25</v>
      </c>
      <c r="HY22" s="12">
        <v>0</v>
      </c>
      <c r="HZ22" s="12">
        <v>2.5499999999999998</v>
      </c>
      <c r="IA22" s="12">
        <v>2.0299999999999998</v>
      </c>
      <c r="IB22" s="12">
        <v>7.1</v>
      </c>
      <c r="IC22" s="12">
        <v>1.1499999999999999</v>
      </c>
      <c r="ID22" s="12">
        <v>0.97</v>
      </c>
      <c r="IE22" s="12">
        <v>1.62</v>
      </c>
      <c r="IF22" s="12">
        <v>0.87</v>
      </c>
      <c r="IG22" s="12">
        <v>5.81</v>
      </c>
      <c r="IH22" s="12">
        <v>5.22</v>
      </c>
      <c r="II22" s="12">
        <v>1.87</v>
      </c>
      <c r="IJ22" s="12">
        <v>1.38</v>
      </c>
      <c r="IK22" s="12">
        <v>3.38</v>
      </c>
      <c r="IL22" s="12">
        <v>1.34</v>
      </c>
      <c r="IM22" s="12">
        <v>0.26</v>
      </c>
      <c r="IN22" s="12">
        <v>0.96</v>
      </c>
      <c r="IO22" s="12">
        <v>0.86</v>
      </c>
      <c r="IP22" s="12">
        <v>1.86</v>
      </c>
      <c r="IQ22" s="12">
        <v>4.13</v>
      </c>
      <c r="IR22" s="12">
        <v>3.1</v>
      </c>
      <c r="IS22" s="12">
        <v>3.85</v>
      </c>
      <c r="IT22" s="12">
        <v>4.3099999999999996</v>
      </c>
      <c r="IU22" s="12">
        <v>1.33</v>
      </c>
      <c r="IV22" s="12">
        <v>5.12</v>
      </c>
      <c r="IW22" s="12">
        <v>3.27</v>
      </c>
      <c r="IX22" s="12">
        <v>1.82</v>
      </c>
      <c r="IY22" s="12">
        <v>2.09</v>
      </c>
      <c r="IZ22" s="12">
        <v>1.1100000000000001</v>
      </c>
      <c r="JA22" s="12">
        <v>2.0499999999999998</v>
      </c>
      <c r="JB22" s="12">
        <v>0.69</v>
      </c>
      <c r="JC22" s="12">
        <v>0.62</v>
      </c>
      <c r="JD22" s="12">
        <v>0.23</v>
      </c>
      <c r="JE22" s="12">
        <v>1.43</v>
      </c>
      <c r="JF22" s="12">
        <v>0.39</v>
      </c>
      <c r="JG22" s="11">
        <v>4.9800000000000004</v>
      </c>
      <c r="JH22" s="11">
        <v>6.03</v>
      </c>
      <c r="JI22" s="11">
        <v>8.43</v>
      </c>
      <c r="JJ22" s="11">
        <v>6.41</v>
      </c>
      <c r="JK22" s="11">
        <v>5.14</v>
      </c>
      <c r="JL22" s="11">
        <v>5.83</v>
      </c>
      <c r="JM22" s="11">
        <v>5.68</v>
      </c>
      <c r="JN22" s="11">
        <v>8.52</v>
      </c>
      <c r="JO22" s="11">
        <v>6.21</v>
      </c>
      <c r="JP22" s="11">
        <v>4.18</v>
      </c>
      <c r="JQ22" s="11">
        <v>4.53</v>
      </c>
      <c r="JR22" s="11">
        <v>4.5999999999999996</v>
      </c>
      <c r="JS22" s="11">
        <v>2.2000000000000002</v>
      </c>
      <c r="JT22" s="11">
        <v>5.2</v>
      </c>
      <c r="JU22" s="11">
        <v>2.72</v>
      </c>
      <c r="JV22" s="11">
        <v>5.58</v>
      </c>
      <c r="JW22" s="11">
        <v>5</v>
      </c>
      <c r="JX22" s="11">
        <v>5.19</v>
      </c>
      <c r="JY22" s="11">
        <v>4.1900000000000004</v>
      </c>
      <c r="JZ22" s="11">
        <v>4.99</v>
      </c>
      <c r="KA22" s="11">
        <v>4.8600000000000003</v>
      </c>
      <c r="KB22" s="11">
        <v>4.6900000000000004</v>
      </c>
      <c r="KC22" s="11">
        <v>5.95</v>
      </c>
      <c r="KD22" s="11">
        <v>4.67</v>
      </c>
      <c r="KE22" s="11">
        <v>6.5</v>
      </c>
      <c r="KF22" s="11">
        <v>8.86</v>
      </c>
      <c r="KG22" s="11">
        <v>2.2999999999999998</v>
      </c>
      <c r="KH22" s="11">
        <v>6.71</v>
      </c>
      <c r="KI22" s="11">
        <v>4.51</v>
      </c>
      <c r="KJ22" s="11">
        <v>2.0299999999999998</v>
      </c>
      <c r="KK22" s="11">
        <v>7.26</v>
      </c>
      <c r="KL22" s="11">
        <v>2.66</v>
      </c>
      <c r="KM22" s="11">
        <v>5.14</v>
      </c>
    </row>
    <row r="23" spans="1:299" x14ac:dyDescent="0.25">
      <c r="A23">
        <v>21</v>
      </c>
      <c r="B23" s="1">
        <v>41061</v>
      </c>
      <c r="C23" s="11">
        <v>836.06</v>
      </c>
      <c r="D23" s="11">
        <v>838.56</v>
      </c>
      <c r="E23" s="11">
        <v>890.01</v>
      </c>
      <c r="F23" s="11">
        <v>891.31</v>
      </c>
      <c r="G23" s="11">
        <v>859.55</v>
      </c>
      <c r="H23" s="11">
        <v>904.11</v>
      </c>
      <c r="I23" s="11">
        <v>808.4</v>
      </c>
      <c r="J23" s="11">
        <v>794.95</v>
      </c>
      <c r="K23" s="11">
        <v>852.99</v>
      </c>
      <c r="L23" s="11">
        <v>787.3</v>
      </c>
      <c r="M23" s="11">
        <v>831.72</v>
      </c>
      <c r="N23" s="11">
        <v>769.81</v>
      </c>
      <c r="O23" s="11">
        <v>782.65</v>
      </c>
      <c r="P23" s="11">
        <v>736.51</v>
      </c>
      <c r="Q23" s="11">
        <v>785.66</v>
      </c>
      <c r="R23" s="11">
        <v>765.13</v>
      </c>
      <c r="S23" s="11">
        <v>808.3</v>
      </c>
      <c r="T23" s="11">
        <v>763.3</v>
      </c>
      <c r="U23" s="11">
        <v>793.67</v>
      </c>
      <c r="V23" s="11">
        <v>877.81</v>
      </c>
      <c r="W23" s="11">
        <v>787.49</v>
      </c>
      <c r="X23" s="11">
        <v>732.63</v>
      </c>
      <c r="Y23" s="11">
        <v>952.72</v>
      </c>
      <c r="Z23" s="11">
        <v>913.81</v>
      </c>
      <c r="AA23" s="11">
        <v>833.09</v>
      </c>
      <c r="AB23" s="11">
        <v>841.84</v>
      </c>
      <c r="AC23" s="11">
        <v>858.8</v>
      </c>
      <c r="AD23" s="11">
        <v>793.63</v>
      </c>
      <c r="AE23" s="11">
        <v>832.17</v>
      </c>
      <c r="AF23" s="11">
        <v>830.42</v>
      </c>
      <c r="AG23" s="11">
        <v>822.58</v>
      </c>
      <c r="AH23" s="11">
        <v>790.26</v>
      </c>
      <c r="AI23" s="11">
        <v>904.8</v>
      </c>
      <c r="AJ23" s="11">
        <v>447.28</v>
      </c>
      <c r="AK23" s="11">
        <v>472.45</v>
      </c>
      <c r="AL23" s="11">
        <v>478.64</v>
      </c>
      <c r="AM23" s="11">
        <v>514.51</v>
      </c>
      <c r="AN23" s="11">
        <v>480.53</v>
      </c>
      <c r="AO23" s="11">
        <v>489.91</v>
      </c>
      <c r="AP23" s="11">
        <v>460.57</v>
      </c>
      <c r="AQ23" s="11">
        <v>459.52</v>
      </c>
      <c r="AR23" s="11">
        <v>473.23</v>
      </c>
      <c r="AS23" s="11">
        <v>445.71</v>
      </c>
      <c r="AT23" s="11">
        <v>483.31</v>
      </c>
      <c r="AU23" s="11">
        <v>437.33</v>
      </c>
      <c r="AV23" s="11">
        <v>446.26</v>
      </c>
      <c r="AW23" s="11">
        <v>425.72</v>
      </c>
      <c r="AX23" s="11">
        <v>474.01</v>
      </c>
      <c r="AY23" s="11">
        <v>443.57</v>
      </c>
      <c r="AZ23" s="11">
        <v>462.59</v>
      </c>
      <c r="BA23" s="11">
        <v>428.76</v>
      </c>
      <c r="BB23" s="11">
        <v>424.8</v>
      </c>
      <c r="BC23" s="11">
        <v>441.76</v>
      </c>
      <c r="BD23" s="11">
        <v>426.43</v>
      </c>
      <c r="BE23" s="11">
        <v>410.9</v>
      </c>
      <c r="BF23" s="11">
        <v>464.35</v>
      </c>
      <c r="BG23" s="11">
        <v>444.45</v>
      </c>
      <c r="BH23" s="11">
        <v>427.06</v>
      </c>
      <c r="BI23" s="11">
        <v>417.29</v>
      </c>
      <c r="BJ23" s="11">
        <v>420.36</v>
      </c>
      <c r="BK23" s="11">
        <v>449.95</v>
      </c>
      <c r="BL23" s="11">
        <v>478.15</v>
      </c>
      <c r="BM23" s="11">
        <v>473.88</v>
      </c>
      <c r="BN23" s="11">
        <v>466.46</v>
      </c>
      <c r="BO23" s="11">
        <v>469.82</v>
      </c>
      <c r="BP23" s="11">
        <v>508.39</v>
      </c>
      <c r="BQ23" s="11">
        <v>388.78</v>
      </c>
      <c r="BR23" s="11">
        <v>366.11</v>
      </c>
      <c r="BS23" s="11">
        <v>411.37</v>
      </c>
      <c r="BT23" s="11">
        <v>376.8</v>
      </c>
      <c r="BU23" s="11">
        <v>379.02</v>
      </c>
      <c r="BV23" s="11">
        <v>414.2</v>
      </c>
      <c r="BW23" s="11">
        <v>347.83</v>
      </c>
      <c r="BX23" s="11">
        <v>335.43</v>
      </c>
      <c r="BY23" s="11">
        <v>379.76</v>
      </c>
      <c r="BZ23" s="11">
        <v>341.59</v>
      </c>
      <c r="CA23" s="11">
        <v>348.41</v>
      </c>
      <c r="CB23" s="11">
        <v>332.48</v>
      </c>
      <c r="CC23" s="11">
        <v>336.39</v>
      </c>
      <c r="CD23" s="11">
        <v>310.79000000000002</v>
      </c>
      <c r="CE23" s="11">
        <v>311.64999999999998</v>
      </c>
      <c r="CF23" s="11">
        <v>321.56</v>
      </c>
      <c r="CG23" s="11">
        <v>345.71</v>
      </c>
      <c r="CH23" s="11">
        <v>334.54</v>
      </c>
      <c r="CI23" s="11">
        <v>368.87</v>
      </c>
      <c r="CJ23" s="11">
        <v>436.05</v>
      </c>
      <c r="CK23" s="11">
        <v>361.06</v>
      </c>
      <c r="CL23" s="11">
        <v>321.73</v>
      </c>
      <c r="CM23" s="11">
        <v>488.37</v>
      </c>
      <c r="CN23" s="11">
        <v>469.36</v>
      </c>
      <c r="CO23" s="11">
        <v>406.03</v>
      </c>
      <c r="CP23" s="11">
        <v>424.55</v>
      </c>
      <c r="CQ23" s="11">
        <v>438.44</v>
      </c>
      <c r="CR23" s="11">
        <v>343.68</v>
      </c>
      <c r="CS23" s="11">
        <v>354.02</v>
      </c>
      <c r="CT23" s="11">
        <v>356.54</v>
      </c>
      <c r="CU23" s="11">
        <v>356.12</v>
      </c>
      <c r="CV23" s="11">
        <v>320.44</v>
      </c>
      <c r="CW23" s="11">
        <v>396.41</v>
      </c>
      <c r="CX23" s="11">
        <v>418.38396570999998</v>
      </c>
      <c r="CY23" s="11">
        <v>417.68222149000002</v>
      </c>
      <c r="CZ23" s="11">
        <v>496.24311449999999</v>
      </c>
      <c r="DA23" s="11">
        <v>473.13247935999999</v>
      </c>
      <c r="DB23" s="11">
        <v>420.81802773999999</v>
      </c>
      <c r="DC23" s="11">
        <v>375.54893298000002</v>
      </c>
      <c r="DD23" s="11">
        <v>387.39001617000002</v>
      </c>
      <c r="DE23" s="11">
        <v>386.00142439000001</v>
      </c>
      <c r="DF23" s="11">
        <v>448.39705934</v>
      </c>
      <c r="DG23" s="11">
        <v>425.30944277999998</v>
      </c>
      <c r="DH23" s="11">
        <v>438.24570140999998</v>
      </c>
      <c r="DI23" s="11">
        <v>511.5747925</v>
      </c>
      <c r="DJ23" s="11">
        <v>451.99542527</v>
      </c>
      <c r="DK23" s="11">
        <v>371.14761470000002</v>
      </c>
      <c r="DL23" s="11">
        <v>434.42095164</v>
      </c>
      <c r="DM23" s="11">
        <v>409.08019995000001</v>
      </c>
      <c r="DN23" s="11">
        <v>403.84830995999999</v>
      </c>
      <c r="DO23" s="11">
        <v>405.59184519000002</v>
      </c>
      <c r="DP23" s="11">
        <v>419.82277636999999</v>
      </c>
      <c r="DQ23" s="11">
        <v>420.09595751000001</v>
      </c>
      <c r="DR23" s="11">
        <v>433.43073582</v>
      </c>
      <c r="DS23" s="11">
        <v>406.44367088000001</v>
      </c>
      <c r="DT23" s="11">
        <v>434.24873029999998</v>
      </c>
      <c r="DU23" s="11">
        <v>412.73863692999998</v>
      </c>
      <c r="DV23" s="11">
        <v>398.39028788000002</v>
      </c>
      <c r="DW23" s="11">
        <v>402.53672139000003</v>
      </c>
      <c r="DX23" s="11">
        <v>465.06417765999998</v>
      </c>
      <c r="DY23" s="11">
        <v>360.23720636000002</v>
      </c>
      <c r="DZ23" s="11">
        <v>424.79072974000002</v>
      </c>
      <c r="EA23" s="11">
        <v>390.33062582000002</v>
      </c>
      <c r="EB23" s="11">
        <v>469.22886872999999</v>
      </c>
      <c r="EC23" s="11">
        <v>417.32755558000002</v>
      </c>
      <c r="ED23" s="11">
        <v>399.71544103999997</v>
      </c>
      <c r="EE23" s="11" t="s">
        <v>43</v>
      </c>
      <c r="EF23" s="11" t="s">
        <v>43</v>
      </c>
      <c r="EG23" s="11" t="s">
        <v>43</v>
      </c>
      <c r="EH23" s="11" t="s">
        <v>43</v>
      </c>
      <c r="EI23" s="11" t="s">
        <v>43</v>
      </c>
      <c r="EJ23" s="11" t="s">
        <v>43</v>
      </c>
      <c r="EK23" s="11" t="s">
        <v>43</v>
      </c>
      <c r="EL23" s="11" t="s">
        <v>43</v>
      </c>
      <c r="EM23" s="11" t="s">
        <v>43</v>
      </c>
      <c r="EN23" s="11" t="s">
        <v>43</v>
      </c>
      <c r="EO23" s="11" t="s">
        <v>43</v>
      </c>
      <c r="EP23" s="11" t="s">
        <v>43</v>
      </c>
      <c r="EQ23" s="11" t="s">
        <v>43</v>
      </c>
      <c r="ER23" s="11" t="s">
        <v>43</v>
      </c>
      <c r="ES23" s="11" t="s">
        <v>43</v>
      </c>
      <c r="ET23" s="11" t="s">
        <v>43</v>
      </c>
      <c r="EU23" s="11" t="s">
        <v>43</v>
      </c>
      <c r="EV23" s="11" t="s">
        <v>43</v>
      </c>
      <c r="EW23" s="11" t="s">
        <v>43</v>
      </c>
      <c r="EX23" s="11" t="s">
        <v>43</v>
      </c>
      <c r="EY23" s="11" t="s">
        <v>43</v>
      </c>
      <c r="EZ23" s="11" t="s">
        <v>43</v>
      </c>
      <c r="FA23" s="11" t="s">
        <v>43</v>
      </c>
      <c r="FB23" s="11" t="s">
        <v>43</v>
      </c>
      <c r="FC23" s="11" t="s">
        <v>43</v>
      </c>
      <c r="FD23" s="11" t="s">
        <v>43</v>
      </c>
      <c r="FE23" s="11" t="s">
        <v>43</v>
      </c>
      <c r="FF23" s="11" t="s">
        <v>43</v>
      </c>
      <c r="FG23" s="11" t="s">
        <v>43</v>
      </c>
      <c r="FH23" s="11" t="s">
        <v>43</v>
      </c>
      <c r="FI23" s="11" t="s">
        <v>43</v>
      </c>
      <c r="FJ23" s="11" t="s">
        <v>43</v>
      </c>
      <c r="FK23" s="11" t="s">
        <v>43</v>
      </c>
      <c r="FL23" s="11" t="s">
        <v>43</v>
      </c>
      <c r="FM23" s="11" t="s">
        <v>43</v>
      </c>
      <c r="FN23" s="11" t="s">
        <v>43</v>
      </c>
      <c r="FO23" s="11" t="s">
        <v>43</v>
      </c>
      <c r="FP23" s="11" t="s">
        <v>43</v>
      </c>
      <c r="FQ23" s="11" t="s">
        <v>43</v>
      </c>
      <c r="FR23" s="11" t="s">
        <v>43</v>
      </c>
      <c r="FS23" s="11" t="s">
        <v>43</v>
      </c>
      <c r="FT23" s="11" t="s">
        <v>43</v>
      </c>
      <c r="FU23" s="11" t="s">
        <v>43</v>
      </c>
      <c r="FV23" s="11" t="s">
        <v>43</v>
      </c>
      <c r="FW23" s="11" t="s">
        <v>43</v>
      </c>
      <c r="FX23" s="11" t="s">
        <v>43</v>
      </c>
      <c r="FY23" s="11" t="s">
        <v>43</v>
      </c>
      <c r="FZ23" s="11" t="s">
        <v>43</v>
      </c>
      <c r="GA23" s="11" t="s">
        <v>43</v>
      </c>
      <c r="GB23" s="11" t="s">
        <v>43</v>
      </c>
      <c r="GC23" s="11" t="s">
        <v>43</v>
      </c>
      <c r="GD23" s="11" t="s">
        <v>43</v>
      </c>
      <c r="GE23" s="11" t="s">
        <v>43</v>
      </c>
      <c r="GF23" s="11" t="s">
        <v>43</v>
      </c>
      <c r="GG23" s="11" t="s">
        <v>43</v>
      </c>
      <c r="GH23" s="11" t="s">
        <v>43</v>
      </c>
      <c r="GI23" s="11" t="s">
        <v>43</v>
      </c>
      <c r="GJ23" s="11" t="s">
        <v>43</v>
      </c>
      <c r="GK23" s="11" t="s">
        <v>43</v>
      </c>
      <c r="GL23" s="11" t="s">
        <v>43</v>
      </c>
      <c r="GM23" s="11" t="s">
        <v>43</v>
      </c>
      <c r="GN23" s="11" t="s">
        <v>43</v>
      </c>
      <c r="GO23" s="11" t="s">
        <v>43</v>
      </c>
      <c r="GP23" s="11" t="s">
        <v>43</v>
      </c>
      <c r="GQ23" s="11" t="s">
        <v>43</v>
      </c>
      <c r="GR23" s="11" t="s">
        <v>43</v>
      </c>
      <c r="GS23" s="12">
        <v>0.7</v>
      </c>
      <c r="GT23" s="12">
        <v>0.28000000000000003</v>
      </c>
      <c r="GU23" s="12">
        <v>0.12</v>
      </c>
      <c r="GV23" s="12">
        <v>0.01</v>
      </c>
      <c r="GW23" s="12">
        <v>0.43</v>
      </c>
      <c r="GX23" s="12">
        <v>0.77</v>
      </c>
      <c r="GY23" s="12">
        <v>0.27</v>
      </c>
      <c r="GZ23" s="12">
        <v>0.03</v>
      </c>
      <c r="HA23" s="12">
        <v>0.23</v>
      </c>
      <c r="HB23" s="12">
        <v>0.68</v>
      </c>
      <c r="HC23" s="12">
        <v>0.01</v>
      </c>
      <c r="HD23" s="12">
        <v>0.16</v>
      </c>
      <c r="HE23" s="12">
        <v>3.04</v>
      </c>
      <c r="HF23" s="12">
        <v>0.1</v>
      </c>
      <c r="HG23" s="12">
        <v>0.22</v>
      </c>
      <c r="HH23" s="12">
        <v>0.16</v>
      </c>
      <c r="HI23" s="12">
        <v>2.2799999999999998</v>
      </c>
      <c r="HJ23" s="12">
        <v>0.2</v>
      </c>
      <c r="HK23" s="12">
        <v>0.05</v>
      </c>
      <c r="HL23" s="12">
        <v>0.28000000000000003</v>
      </c>
      <c r="HM23" s="12">
        <v>0.11</v>
      </c>
      <c r="HN23" s="12">
        <v>2.06</v>
      </c>
      <c r="HO23" s="12">
        <v>0.09</v>
      </c>
      <c r="HP23" s="12">
        <v>0.32</v>
      </c>
      <c r="HQ23" s="12">
        <v>1.8</v>
      </c>
      <c r="HR23" s="12">
        <v>0.36</v>
      </c>
      <c r="HS23" s="12">
        <v>6.04</v>
      </c>
      <c r="HT23" s="12">
        <v>0.19</v>
      </c>
      <c r="HU23" s="12">
        <v>1.49</v>
      </c>
      <c r="HV23" s="12">
        <v>2.29</v>
      </c>
      <c r="HW23" s="12">
        <v>0.44</v>
      </c>
      <c r="HX23" s="12">
        <v>0.38</v>
      </c>
      <c r="HY23" s="12">
        <v>3.7</v>
      </c>
      <c r="HZ23" s="12">
        <v>3.26</v>
      </c>
      <c r="IA23" s="12">
        <v>2.3199999999999998</v>
      </c>
      <c r="IB23" s="12">
        <v>7.23</v>
      </c>
      <c r="IC23" s="12">
        <v>1.1599999999999999</v>
      </c>
      <c r="ID23" s="12">
        <v>1.41</v>
      </c>
      <c r="IE23" s="12">
        <v>2.4</v>
      </c>
      <c r="IF23" s="12">
        <v>1.1399999999999999</v>
      </c>
      <c r="IG23" s="12">
        <v>5.85</v>
      </c>
      <c r="IH23" s="12">
        <v>5.46</v>
      </c>
      <c r="II23" s="12">
        <v>2.5499999999999998</v>
      </c>
      <c r="IJ23" s="12">
        <v>1.38</v>
      </c>
      <c r="IK23" s="12">
        <v>3.55</v>
      </c>
      <c r="IL23" s="12">
        <v>4.41</v>
      </c>
      <c r="IM23" s="12">
        <v>0.36</v>
      </c>
      <c r="IN23" s="12">
        <v>1.19</v>
      </c>
      <c r="IO23" s="12">
        <v>1.02</v>
      </c>
      <c r="IP23" s="12">
        <v>4.1900000000000004</v>
      </c>
      <c r="IQ23" s="12">
        <v>4.33</v>
      </c>
      <c r="IR23" s="12">
        <v>3.15</v>
      </c>
      <c r="IS23" s="12">
        <v>4.1399999999999997</v>
      </c>
      <c r="IT23" s="12">
        <v>4.42</v>
      </c>
      <c r="IU23" s="12">
        <v>3.42</v>
      </c>
      <c r="IV23" s="12">
        <v>5.21</v>
      </c>
      <c r="IW23" s="12">
        <v>3.61</v>
      </c>
      <c r="IX23" s="12">
        <v>3.66</v>
      </c>
      <c r="IY23" s="12">
        <v>2.46</v>
      </c>
      <c r="IZ23" s="12">
        <v>7.22</v>
      </c>
      <c r="JA23" s="12">
        <v>2.2400000000000002</v>
      </c>
      <c r="JB23" s="12">
        <v>2.2000000000000002</v>
      </c>
      <c r="JC23" s="12">
        <v>2.93</v>
      </c>
      <c r="JD23" s="12">
        <v>0.68</v>
      </c>
      <c r="JE23" s="12">
        <v>1.82</v>
      </c>
      <c r="JF23" s="12">
        <v>4.1100000000000003</v>
      </c>
      <c r="JG23" s="11">
        <v>5.08</v>
      </c>
      <c r="JH23" s="11">
        <v>6.13</v>
      </c>
      <c r="JI23" s="11">
        <v>8.18</v>
      </c>
      <c r="JJ23" s="11">
        <v>5.97</v>
      </c>
      <c r="JK23" s="11">
        <v>5.29</v>
      </c>
      <c r="JL23" s="11">
        <v>6.63</v>
      </c>
      <c r="JM23" s="11">
        <v>5.9</v>
      </c>
      <c r="JN23" s="11">
        <v>8.4700000000000006</v>
      </c>
      <c r="JO23" s="11">
        <v>6.02</v>
      </c>
      <c r="JP23" s="11">
        <v>4.38</v>
      </c>
      <c r="JQ23" s="11">
        <v>2.99</v>
      </c>
      <c r="JR23" s="11">
        <v>4.62</v>
      </c>
      <c r="JS23" s="11">
        <v>5.26</v>
      </c>
      <c r="JT23" s="11">
        <v>5.23</v>
      </c>
      <c r="JU23" s="11">
        <v>2.76</v>
      </c>
      <c r="JV23" s="11">
        <v>5.5</v>
      </c>
      <c r="JW23" s="11">
        <v>4.7300000000000004</v>
      </c>
      <c r="JX23" s="11">
        <v>4.96</v>
      </c>
      <c r="JY23" s="11">
        <v>4.04</v>
      </c>
      <c r="JZ23" s="11">
        <v>4.96</v>
      </c>
      <c r="KA23" s="11">
        <v>4.87</v>
      </c>
      <c r="KB23" s="11">
        <v>4.2300000000000004</v>
      </c>
      <c r="KC23" s="11">
        <v>5.99</v>
      </c>
      <c r="KD23" s="11">
        <v>4.6399999999999997</v>
      </c>
      <c r="KE23" s="11">
        <v>7.01</v>
      </c>
      <c r="KF23" s="11">
        <v>8.6999999999999993</v>
      </c>
      <c r="KG23" s="11">
        <v>8.23</v>
      </c>
      <c r="KH23" s="11">
        <v>2.96</v>
      </c>
      <c r="KI23" s="11">
        <v>4.2699999999999996</v>
      </c>
      <c r="KJ23" s="11">
        <v>3.74</v>
      </c>
      <c r="KK23" s="11">
        <v>2.35</v>
      </c>
      <c r="KL23" s="11">
        <v>2.81</v>
      </c>
      <c r="KM23" s="11">
        <v>8.9700000000000006</v>
      </c>
    </row>
    <row r="24" spans="1:299" x14ac:dyDescent="0.25">
      <c r="A24">
        <v>22</v>
      </c>
      <c r="B24" s="1">
        <v>41091</v>
      </c>
      <c r="C24" s="11">
        <v>838.46</v>
      </c>
      <c r="D24" s="11">
        <v>839.53</v>
      </c>
      <c r="E24" s="11">
        <v>891.16</v>
      </c>
      <c r="F24" s="11">
        <v>892.43</v>
      </c>
      <c r="G24" s="11">
        <v>859.82</v>
      </c>
      <c r="H24" s="11">
        <v>907.23</v>
      </c>
      <c r="I24" s="11">
        <v>809.78</v>
      </c>
      <c r="J24" s="11">
        <v>796.45</v>
      </c>
      <c r="K24" s="11">
        <v>851.71</v>
      </c>
      <c r="L24" s="11">
        <v>788.51</v>
      </c>
      <c r="M24" s="11">
        <v>832.95</v>
      </c>
      <c r="N24" s="11">
        <v>773.69</v>
      </c>
      <c r="O24" s="11">
        <v>780.81</v>
      </c>
      <c r="P24" s="11">
        <v>738.29</v>
      </c>
      <c r="Q24" s="11">
        <v>785.96</v>
      </c>
      <c r="R24" s="11">
        <v>764.83</v>
      </c>
      <c r="S24" s="11">
        <v>808.27</v>
      </c>
      <c r="T24" s="11">
        <v>763.45</v>
      </c>
      <c r="U24" s="11">
        <v>797.58</v>
      </c>
      <c r="V24" s="11">
        <v>878.97</v>
      </c>
      <c r="W24" s="11">
        <v>788.91</v>
      </c>
      <c r="X24" s="11">
        <v>733.6</v>
      </c>
      <c r="Y24" s="11">
        <v>952.81</v>
      </c>
      <c r="Z24" s="11">
        <v>915.25</v>
      </c>
      <c r="AA24" s="11">
        <v>844.26</v>
      </c>
      <c r="AB24" s="11">
        <v>862.84</v>
      </c>
      <c r="AC24" s="11">
        <v>863.19</v>
      </c>
      <c r="AD24" s="11">
        <v>794.86</v>
      </c>
      <c r="AE24" s="11">
        <v>833.19</v>
      </c>
      <c r="AF24" s="11">
        <v>832.62</v>
      </c>
      <c r="AG24" s="11">
        <v>823.82</v>
      </c>
      <c r="AH24" s="11">
        <v>790.52</v>
      </c>
      <c r="AI24" s="11">
        <v>905.76</v>
      </c>
      <c r="AJ24" s="11">
        <v>447.59</v>
      </c>
      <c r="AK24" s="11">
        <v>473.79</v>
      </c>
      <c r="AL24" s="11">
        <v>479.79</v>
      </c>
      <c r="AM24" s="11">
        <v>515.63</v>
      </c>
      <c r="AN24" s="11">
        <v>481.79</v>
      </c>
      <c r="AO24" s="11">
        <v>495.55</v>
      </c>
      <c r="AP24" s="11">
        <v>461.95</v>
      </c>
      <c r="AQ24" s="11">
        <v>462.9</v>
      </c>
      <c r="AR24" s="11">
        <v>470.39</v>
      </c>
      <c r="AS24" s="11">
        <v>445.11</v>
      </c>
      <c r="AT24" s="11">
        <v>484.82</v>
      </c>
      <c r="AU24" s="11">
        <v>441.21</v>
      </c>
      <c r="AV24" s="11">
        <v>437.98</v>
      </c>
      <c r="AW24" s="11">
        <v>427.5</v>
      </c>
      <c r="AX24" s="11">
        <v>474.31</v>
      </c>
      <c r="AY24" s="11">
        <v>443.29</v>
      </c>
      <c r="AZ24" s="11">
        <v>462.56</v>
      </c>
      <c r="BA24" s="11">
        <v>428.91</v>
      </c>
      <c r="BB24" s="11">
        <v>425.8</v>
      </c>
      <c r="BC24" s="11">
        <v>443.07</v>
      </c>
      <c r="BD24" s="11">
        <v>427.85</v>
      </c>
      <c r="BE24" s="11">
        <v>411.87</v>
      </c>
      <c r="BF24" s="11">
        <v>464.44</v>
      </c>
      <c r="BG24" s="11">
        <v>446.2</v>
      </c>
      <c r="BH24" s="11">
        <v>425.5</v>
      </c>
      <c r="BI24" s="11">
        <v>418.87</v>
      </c>
      <c r="BJ24" s="11">
        <v>423.66</v>
      </c>
      <c r="BK24" s="11">
        <v>438.39</v>
      </c>
      <c r="BL24" s="11">
        <v>479.2</v>
      </c>
      <c r="BM24" s="11">
        <v>476.08</v>
      </c>
      <c r="BN24" s="11">
        <v>467.7</v>
      </c>
      <c r="BO24" s="11">
        <v>470.08</v>
      </c>
      <c r="BP24" s="11">
        <v>509.46</v>
      </c>
      <c r="BQ24" s="11">
        <v>390.87</v>
      </c>
      <c r="BR24" s="11">
        <v>365.74</v>
      </c>
      <c r="BS24" s="11">
        <v>411.37</v>
      </c>
      <c r="BT24" s="11">
        <v>376.8</v>
      </c>
      <c r="BU24" s="11">
        <v>378.03</v>
      </c>
      <c r="BV24" s="11">
        <v>411.68</v>
      </c>
      <c r="BW24" s="11">
        <v>347.83</v>
      </c>
      <c r="BX24" s="11">
        <v>333.55</v>
      </c>
      <c r="BY24" s="11">
        <v>381.32</v>
      </c>
      <c r="BZ24" s="11">
        <v>343.4</v>
      </c>
      <c r="CA24" s="11">
        <v>348.13</v>
      </c>
      <c r="CB24" s="11">
        <v>332.48</v>
      </c>
      <c r="CC24" s="11">
        <v>342.83</v>
      </c>
      <c r="CD24" s="11">
        <v>310.79000000000002</v>
      </c>
      <c r="CE24" s="11">
        <v>311.64999999999998</v>
      </c>
      <c r="CF24" s="11">
        <v>321.54000000000002</v>
      </c>
      <c r="CG24" s="11">
        <v>345.71</v>
      </c>
      <c r="CH24" s="11">
        <v>334.54</v>
      </c>
      <c r="CI24" s="11">
        <v>371.78</v>
      </c>
      <c r="CJ24" s="11">
        <v>435.9</v>
      </c>
      <c r="CK24" s="11">
        <v>361.06</v>
      </c>
      <c r="CL24" s="11">
        <v>321.73</v>
      </c>
      <c r="CM24" s="11">
        <v>488.37</v>
      </c>
      <c r="CN24" s="11">
        <v>469.05</v>
      </c>
      <c r="CO24" s="11">
        <v>418.76</v>
      </c>
      <c r="CP24" s="11">
        <v>443.97</v>
      </c>
      <c r="CQ24" s="11">
        <v>439.53</v>
      </c>
      <c r="CR24" s="11">
        <v>356.47</v>
      </c>
      <c r="CS24" s="11">
        <v>353.99</v>
      </c>
      <c r="CT24" s="11">
        <v>356.54</v>
      </c>
      <c r="CU24" s="11">
        <v>356.12</v>
      </c>
      <c r="CV24" s="11">
        <v>320.44</v>
      </c>
      <c r="CW24" s="11">
        <v>396.3</v>
      </c>
      <c r="CX24" s="11">
        <v>419.59727921000001</v>
      </c>
      <c r="CY24" s="11">
        <v>418.18344015999998</v>
      </c>
      <c r="CZ24" s="11">
        <v>496.88823055</v>
      </c>
      <c r="DA24" s="11">
        <v>473.74755157999999</v>
      </c>
      <c r="DB24" s="11">
        <v>420.94427315000001</v>
      </c>
      <c r="DC24" s="11">
        <v>376.86335424999999</v>
      </c>
      <c r="DD24" s="11">
        <v>388.04857920000001</v>
      </c>
      <c r="DE24" s="11">
        <v>386.73482709000001</v>
      </c>
      <c r="DF24" s="11">
        <v>447.72446375999999</v>
      </c>
      <c r="DG24" s="11">
        <v>425.94740694000001</v>
      </c>
      <c r="DH24" s="11">
        <v>438.90306995999998</v>
      </c>
      <c r="DI24" s="11">
        <v>514.13266646</v>
      </c>
      <c r="DJ24" s="11">
        <v>450.91063624999998</v>
      </c>
      <c r="DK24" s="11">
        <v>372.03836897000002</v>
      </c>
      <c r="DL24" s="11">
        <v>434.59472002000001</v>
      </c>
      <c r="DM24" s="11">
        <v>408.91656786999999</v>
      </c>
      <c r="DN24" s="11">
        <v>403.84830995999999</v>
      </c>
      <c r="DO24" s="11">
        <v>405.67296356000003</v>
      </c>
      <c r="DP24" s="11">
        <v>421.87990796999998</v>
      </c>
      <c r="DQ24" s="11">
        <v>420.64208224999999</v>
      </c>
      <c r="DR24" s="11">
        <v>434.21091115000002</v>
      </c>
      <c r="DS24" s="11">
        <v>406.97204764999998</v>
      </c>
      <c r="DT24" s="11">
        <v>434.29215518000001</v>
      </c>
      <c r="DU24" s="11">
        <v>413.39901874999998</v>
      </c>
      <c r="DV24" s="11">
        <v>403.72871773999998</v>
      </c>
      <c r="DW24" s="11">
        <v>412.55988575999999</v>
      </c>
      <c r="DX24" s="11">
        <v>467.43600495999999</v>
      </c>
      <c r="DY24" s="11">
        <v>360.77756217000001</v>
      </c>
      <c r="DZ24" s="11">
        <v>425.30047861000003</v>
      </c>
      <c r="EA24" s="11">
        <v>391.34548545000001</v>
      </c>
      <c r="EB24" s="11">
        <v>469.93271203</v>
      </c>
      <c r="EC24" s="11">
        <v>417.45275384000001</v>
      </c>
      <c r="ED24" s="11">
        <v>400.15512803000001</v>
      </c>
      <c r="EE24" s="11" t="s">
        <v>43</v>
      </c>
      <c r="EF24" s="11" t="s">
        <v>43</v>
      </c>
      <c r="EG24" s="11" t="s">
        <v>43</v>
      </c>
      <c r="EH24" s="11" t="s">
        <v>43</v>
      </c>
      <c r="EI24" s="11" t="s">
        <v>43</v>
      </c>
      <c r="EJ24" s="11" t="s">
        <v>43</v>
      </c>
      <c r="EK24" s="11" t="s">
        <v>43</v>
      </c>
      <c r="EL24" s="11" t="s">
        <v>43</v>
      </c>
      <c r="EM24" s="11" t="s">
        <v>43</v>
      </c>
      <c r="EN24" s="11" t="s">
        <v>43</v>
      </c>
      <c r="EO24" s="11" t="s">
        <v>43</v>
      </c>
      <c r="EP24" s="11" t="s">
        <v>43</v>
      </c>
      <c r="EQ24" s="11" t="s">
        <v>43</v>
      </c>
      <c r="ER24" s="11" t="s">
        <v>43</v>
      </c>
      <c r="ES24" s="11" t="s">
        <v>43</v>
      </c>
      <c r="ET24" s="11" t="s">
        <v>43</v>
      </c>
      <c r="EU24" s="11" t="s">
        <v>43</v>
      </c>
      <c r="EV24" s="11" t="s">
        <v>43</v>
      </c>
      <c r="EW24" s="11" t="s">
        <v>43</v>
      </c>
      <c r="EX24" s="11" t="s">
        <v>43</v>
      </c>
      <c r="EY24" s="11" t="s">
        <v>43</v>
      </c>
      <c r="EZ24" s="11" t="s">
        <v>43</v>
      </c>
      <c r="FA24" s="11" t="s">
        <v>43</v>
      </c>
      <c r="FB24" s="11" t="s">
        <v>43</v>
      </c>
      <c r="FC24" s="11" t="s">
        <v>43</v>
      </c>
      <c r="FD24" s="11" t="s">
        <v>43</v>
      </c>
      <c r="FE24" s="11" t="s">
        <v>43</v>
      </c>
      <c r="FF24" s="11" t="s">
        <v>43</v>
      </c>
      <c r="FG24" s="11" t="s">
        <v>43</v>
      </c>
      <c r="FH24" s="11" t="s">
        <v>43</v>
      </c>
      <c r="FI24" s="11" t="s">
        <v>43</v>
      </c>
      <c r="FJ24" s="11" t="s">
        <v>43</v>
      </c>
      <c r="FK24" s="11" t="s">
        <v>43</v>
      </c>
      <c r="FL24" s="11" t="s">
        <v>43</v>
      </c>
      <c r="FM24" s="11" t="s">
        <v>43</v>
      </c>
      <c r="FN24" s="11" t="s">
        <v>43</v>
      </c>
      <c r="FO24" s="11" t="s">
        <v>43</v>
      </c>
      <c r="FP24" s="11" t="s">
        <v>43</v>
      </c>
      <c r="FQ24" s="11" t="s">
        <v>43</v>
      </c>
      <c r="FR24" s="11" t="s">
        <v>43</v>
      </c>
      <c r="FS24" s="11" t="s">
        <v>43</v>
      </c>
      <c r="FT24" s="11" t="s">
        <v>43</v>
      </c>
      <c r="FU24" s="11" t="s">
        <v>43</v>
      </c>
      <c r="FV24" s="11" t="s">
        <v>43</v>
      </c>
      <c r="FW24" s="11" t="s">
        <v>43</v>
      </c>
      <c r="FX24" s="11" t="s">
        <v>43</v>
      </c>
      <c r="FY24" s="11" t="s">
        <v>43</v>
      </c>
      <c r="FZ24" s="11" t="s">
        <v>43</v>
      </c>
      <c r="GA24" s="11" t="s">
        <v>43</v>
      </c>
      <c r="GB24" s="11" t="s">
        <v>43</v>
      </c>
      <c r="GC24" s="11" t="s">
        <v>43</v>
      </c>
      <c r="GD24" s="11" t="s">
        <v>43</v>
      </c>
      <c r="GE24" s="11" t="s">
        <v>43</v>
      </c>
      <c r="GF24" s="11" t="s">
        <v>43</v>
      </c>
      <c r="GG24" s="11" t="s">
        <v>43</v>
      </c>
      <c r="GH24" s="11" t="s">
        <v>43</v>
      </c>
      <c r="GI24" s="11" t="s">
        <v>43</v>
      </c>
      <c r="GJ24" s="11" t="s">
        <v>43</v>
      </c>
      <c r="GK24" s="11" t="s">
        <v>43</v>
      </c>
      <c r="GL24" s="11" t="s">
        <v>43</v>
      </c>
      <c r="GM24" s="11" t="s">
        <v>43</v>
      </c>
      <c r="GN24" s="11" t="s">
        <v>43</v>
      </c>
      <c r="GO24" s="11" t="s">
        <v>43</v>
      </c>
      <c r="GP24" s="11" t="s">
        <v>43</v>
      </c>
      <c r="GQ24" s="11" t="s">
        <v>43</v>
      </c>
      <c r="GR24" s="11" t="s">
        <v>43</v>
      </c>
      <c r="GS24" s="12">
        <v>0.28999999999999998</v>
      </c>
      <c r="GT24" s="12">
        <v>0.12</v>
      </c>
      <c r="GU24" s="12">
        <v>0.13</v>
      </c>
      <c r="GV24" s="12">
        <v>0.13</v>
      </c>
      <c r="GW24" s="12">
        <v>0.03</v>
      </c>
      <c r="GX24" s="12">
        <v>0.35</v>
      </c>
      <c r="GY24" s="12">
        <v>0.17</v>
      </c>
      <c r="GZ24" s="12">
        <v>0.19</v>
      </c>
      <c r="HA24" s="12">
        <v>-0.15</v>
      </c>
      <c r="HB24" s="12">
        <v>0.15</v>
      </c>
      <c r="HC24" s="12">
        <v>0.15</v>
      </c>
      <c r="HD24" s="12">
        <v>0.5</v>
      </c>
      <c r="HE24" s="12">
        <v>-0.24</v>
      </c>
      <c r="HF24" s="12">
        <v>0.24</v>
      </c>
      <c r="HG24" s="12">
        <v>0.04</v>
      </c>
      <c r="HH24" s="12">
        <v>-0.04</v>
      </c>
      <c r="HI24" s="12">
        <v>0</v>
      </c>
      <c r="HJ24" s="12">
        <v>0.02</v>
      </c>
      <c r="HK24" s="12">
        <v>0.49</v>
      </c>
      <c r="HL24" s="12">
        <v>0.13</v>
      </c>
      <c r="HM24" s="12">
        <v>0.18</v>
      </c>
      <c r="HN24" s="12">
        <v>0.13</v>
      </c>
      <c r="HO24" s="12">
        <v>0.01</v>
      </c>
      <c r="HP24" s="12">
        <v>0.16</v>
      </c>
      <c r="HQ24" s="12">
        <v>1.34</v>
      </c>
      <c r="HR24" s="12">
        <v>2.4900000000000002</v>
      </c>
      <c r="HS24" s="12">
        <v>0.51</v>
      </c>
      <c r="HT24" s="12">
        <v>0.15</v>
      </c>
      <c r="HU24" s="12">
        <v>0.12</v>
      </c>
      <c r="HV24" s="12">
        <v>0.26</v>
      </c>
      <c r="HW24" s="12">
        <v>0.15</v>
      </c>
      <c r="HX24" s="12">
        <v>0.03</v>
      </c>
      <c r="HY24" s="12">
        <v>0.11</v>
      </c>
      <c r="HZ24" s="12">
        <v>3.56</v>
      </c>
      <c r="IA24" s="12">
        <v>2.44</v>
      </c>
      <c r="IB24" s="12">
        <v>7.37</v>
      </c>
      <c r="IC24" s="12">
        <v>1.28</v>
      </c>
      <c r="ID24" s="12">
        <v>1.44</v>
      </c>
      <c r="IE24" s="12">
        <v>2.75</v>
      </c>
      <c r="IF24" s="12">
        <v>1.31</v>
      </c>
      <c r="IG24" s="12">
        <v>6.04</v>
      </c>
      <c r="IH24" s="12">
        <v>5.3</v>
      </c>
      <c r="II24" s="12">
        <v>2.71</v>
      </c>
      <c r="IJ24" s="12">
        <v>1.53</v>
      </c>
      <c r="IK24" s="12">
        <v>4.07</v>
      </c>
      <c r="IL24" s="12">
        <v>4.17</v>
      </c>
      <c r="IM24" s="12">
        <v>0.6</v>
      </c>
      <c r="IN24" s="12">
        <v>1.23</v>
      </c>
      <c r="IO24" s="12">
        <v>0.98</v>
      </c>
      <c r="IP24" s="12">
        <v>4.18</v>
      </c>
      <c r="IQ24" s="12">
        <v>4.3499999999999996</v>
      </c>
      <c r="IR24" s="12">
        <v>3.66</v>
      </c>
      <c r="IS24" s="12">
        <v>4.28</v>
      </c>
      <c r="IT24" s="12">
        <v>4.6100000000000003</v>
      </c>
      <c r="IU24" s="12">
        <v>3.56</v>
      </c>
      <c r="IV24" s="12">
        <v>5.22</v>
      </c>
      <c r="IW24" s="12">
        <v>3.77</v>
      </c>
      <c r="IX24" s="12">
        <v>5.05</v>
      </c>
      <c r="IY24" s="12">
        <v>5.0199999999999996</v>
      </c>
      <c r="IZ24" s="12">
        <v>7.77</v>
      </c>
      <c r="JA24" s="12">
        <v>2.4</v>
      </c>
      <c r="JB24" s="12">
        <v>2.3199999999999998</v>
      </c>
      <c r="JC24" s="12">
        <v>3.2</v>
      </c>
      <c r="JD24" s="12">
        <v>0.83</v>
      </c>
      <c r="JE24" s="12">
        <v>1.86</v>
      </c>
      <c r="JF24" s="12">
        <v>4.22</v>
      </c>
      <c r="JG24" s="11">
        <v>4.8</v>
      </c>
      <c r="JH24" s="11">
        <v>4.97</v>
      </c>
      <c r="JI24" s="11">
        <v>8.19</v>
      </c>
      <c r="JJ24" s="11">
        <v>2.1800000000000002</v>
      </c>
      <c r="JK24" s="11">
        <v>1.78</v>
      </c>
      <c r="JL24" s="11">
        <v>6.75</v>
      </c>
      <c r="JM24" s="11">
        <v>5.92</v>
      </c>
      <c r="JN24" s="11">
        <v>8.6</v>
      </c>
      <c r="JO24" s="11">
        <v>5.82</v>
      </c>
      <c r="JP24" s="11">
        <v>4.3600000000000003</v>
      </c>
      <c r="JQ24" s="11">
        <v>2.63</v>
      </c>
      <c r="JR24" s="11">
        <v>5.03</v>
      </c>
      <c r="JS24" s="11">
        <v>4.8899999999999997</v>
      </c>
      <c r="JT24" s="11">
        <v>5.49</v>
      </c>
      <c r="JU24" s="11">
        <v>2.52</v>
      </c>
      <c r="JV24" s="11">
        <v>5.46</v>
      </c>
      <c r="JW24" s="11">
        <v>4.71</v>
      </c>
      <c r="JX24" s="11">
        <v>4.95</v>
      </c>
      <c r="JY24" s="11">
        <v>4.3499999999999996</v>
      </c>
      <c r="JZ24" s="11">
        <v>4.9000000000000004</v>
      </c>
      <c r="KA24" s="11">
        <v>5</v>
      </c>
      <c r="KB24" s="11">
        <v>4.37</v>
      </c>
      <c r="KC24" s="11">
        <v>6</v>
      </c>
      <c r="KD24" s="11">
        <v>4.4400000000000004</v>
      </c>
      <c r="KE24" s="11">
        <v>5.87</v>
      </c>
      <c r="KF24" s="11">
        <v>5.88</v>
      </c>
      <c r="KG24" s="11">
        <v>8.6300000000000008</v>
      </c>
      <c r="KH24" s="11">
        <v>3.11</v>
      </c>
      <c r="KI24" s="11">
        <v>4.22</v>
      </c>
      <c r="KJ24" s="11">
        <v>4.0199999999999996</v>
      </c>
      <c r="KK24" s="11">
        <v>2.2999999999999998</v>
      </c>
      <c r="KL24" s="11">
        <v>2.68</v>
      </c>
      <c r="KM24" s="11">
        <v>8.81</v>
      </c>
    </row>
    <row r="25" spans="1:299" x14ac:dyDescent="0.25">
      <c r="A25">
        <v>23</v>
      </c>
      <c r="B25" s="1">
        <v>41122</v>
      </c>
      <c r="C25" s="11">
        <v>845.1</v>
      </c>
      <c r="D25" s="11">
        <v>852.49</v>
      </c>
      <c r="E25" s="11">
        <v>894.22</v>
      </c>
      <c r="F25" s="11">
        <v>934.13</v>
      </c>
      <c r="G25" s="11">
        <v>883.44</v>
      </c>
      <c r="H25" s="11">
        <v>910.76</v>
      </c>
      <c r="I25" s="11">
        <v>813.81</v>
      </c>
      <c r="J25" s="11">
        <v>809.92</v>
      </c>
      <c r="K25" s="11">
        <v>870.39</v>
      </c>
      <c r="L25" s="11">
        <v>791.02</v>
      </c>
      <c r="M25" s="11">
        <v>834.42</v>
      </c>
      <c r="N25" s="11">
        <v>773.56</v>
      </c>
      <c r="O25" s="11">
        <v>782.25</v>
      </c>
      <c r="P25" s="11">
        <v>738.45</v>
      </c>
      <c r="Q25" s="11">
        <v>825.33</v>
      </c>
      <c r="R25" s="11">
        <v>758.45</v>
      </c>
      <c r="S25" s="11">
        <v>810.26</v>
      </c>
      <c r="T25" s="11">
        <v>763.5</v>
      </c>
      <c r="U25" s="11">
        <v>798.73</v>
      </c>
      <c r="V25" s="11">
        <v>879.65</v>
      </c>
      <c r="W25" s="11">
        <v>788.43</v>
      </c>
      <c r="X25" s="11">
        <v>737.32</v>
      </c>
      <c r="Y25" s="11">
        <v>951.86</v>
      </c>
      <c r="Z25" s="11">
        <v>917.03</v>
      </c>
      <c r="AA25" s="11">
        <v>860.5</v>
      </c>
      <c r="AB25" s="11">
        <v>893.07</v>
      </c>
      <c r="AC25" s="11">
        <v>868.24</v>
      </c>
      <c r="AD25" s="11">
        <v>798.39</v>
      </c>
      <c r="AE25" s="11">
        <v>858.83</v>
      </c>
      <c r="AF25" s="11">
        <v>835.54</v>
      </c>
      <c r="AG25" s="11">
        <v>866.38</v>
      </c>
      <c r="AH25" s="11">
        <v>829.06</v>
      </c>
      <c r="AI25" s="11">
        <v>906.32</v>
      </c>
      <c r="AJ25" s="11">
        <v>449.3</v>
      </c>
      <c r="AK25" s="11">
        <v>478.23</v>
      </c>
      <c r="AL25" s="11">
        <v>482.85</v>
      </c>
      <c r="AM25" s="11">
        <v>521.99</v>
      </c>
      <c r="AN25" s="11">
        <v>485.94</v>
      </c>
      <c r="AO25" s="11">
        <v>499.08</v>
      </c>
      <c r="AP25" s="11">
        <v>465.98</v>
      </c>
      <c r="AQ25" s="11">
        <v>472.32</v>
      </c>
      <c r="AR25" s="11">
        <v>473.61</v>
      </c>
      <c r="AS25" s="11">
        <v>445.64</v>
      </c>
      <c r="AT25" s="11">
        <v>486.29</v>
      </c>
      <c r="AU25" s="11">
        <v>438.99</v>
      </c>
      <c r="AV25" s="11">
        <v>445.86</v>
      </c>
      <c r="AW25" s="11">
        <v>427.66</v>
      </c>
      <c r="AX25" s="11">
        <v>472.04</v>
      </c>
      <c r="AY25" s="11">
        <v>436.89</v>
      </c>
      <c r="AZ25" s="11">
        <v>464.55</v>
      </c>
      <c r="BA25" s="11">
        <v>428.96</v>
      </c>
      <c r="BB25" s="11">
        <v>426.87</v>
      </c>
      <c r="BC25" s="11">
        <v>444.36</v>
      </c>
      <c r="BD25" s="11">
        <v>427.37</v>
      </c>
      <c r="BE25" s="11">
        <v>413.06</v>
      </c>
      <c r="BF25" s="11">
        <v>463.49</v>
      </c>
      <c r="BG25" s="11">
        <v>449.48</v>
      </c>
      <c r="BH25" s="11">
        <v>428.47</v>
      </c>
      <c r="BI25" s="11">
        <v>423.93</v>
      </c>
      <c r="BJ25" s="11">
        <v>423.75</v>
      </c>
      <c r="BK25" s="11">
        <v>440.72</v>
      </c>
      <c r="BL25" s="11">
        <v>481.94</v>
      </c>
      <c r="BM25" s="11">
        <v>479</v>
      </c>
      <c r="BN25" s="11">
        <v>470.94</v>
      </c>
      <c r="BO25" s="11">
        <v>473.83</v>
      </c>
      <c r="BP25" s="11">
        <v>510.02</v>
      </c>
      <c r="BQ25" s="11">
        <v>395.8</v>
      </c>
      <c r="BR25" s="11">
        <v>374.26</v>
      </c>
      <c r="BS25" s="11">
        <v>411.37</v>
      </c>
      <c r="BT25" s="11">
        <v>412.14</v>
      </c>
      <c r="BU25" s="11">
        <v>397.5</v>
      </c>
      <c r="BV25" s="11">
        <v>411.68</v>
      </c>
      <c r="BW25" s="11">
        <v>347.83</v>
      </c>
      <c r="BX25" s="11">
        <v>337.6</v>
      </c>
      <c r="BY25" s="11">
        <v>396.78</v>
      </c>
      <c r="BZ25" s="11">
        <v>345.38</v>
      </c>
      <c r="CA25" s="11">
        <v>348.13</v>
      </c>
      <c r="CB25" s="11">
        <v>334.57</v>
      </c>
      <c r="CC25" s="11">
        <v>336.39</v>
      </c>
      <c r="CD25" s="11">
        <v>310.79000000000002</v>
      </c>
      <c r="CE25" s="11">
        <v>353.29</v>
      </c>
      <c r="CF25" s="11">
        <v>321.56</v>
      </c>
      <c r="CG25" s="11">
        <v>345.71</v>
      </c>
      <c r="CH25" s="11">
        <v>334.54</v>
      </c>
      <c r="CI25" s="11">
        <v>371.86</v>
      </c>
      <c r="CJ25" s="11">
        <v>435.29</v>
      </c>
      <c r="CK25" s="11">
        <v>361.06</v>
      </c>
      <c r="CL25" s="11">
        <v>324.26</v>
      </c>
      <c r="CM25" s="11">
        <v>488.37</v>
      </c>
      <c r="CN25" s="11">
        <v>467.55</v>
      </c>
      <c r="CO25" s="11">
        <v>432.03</v>
      </c>
      <c r="CP25" s="11">
        <v>469.14</v>
      </c>
      <c r="CQ25" s="11">
        <v>444.49</v>
      </c>
      <c r="CR25" s="11">
        <v>357.67</v>
      </c>
      <c r="CS25" s="11">
        <v>376.89</v>
      </c>
      <c r="CT25" s="11">
        <v>356.54</v>
      </c>
      <c r="CU25" s="11">
        <v>395.44</v>
      </c>
      <c r="CV25" s="11">
        <v>355.23</v>
      </c>
      <c r="CW25" s="11">
        <v>396.3</v>
      </c>
      <c r="CX25" s="11">
        <v>422.91209771000001</v>
      </c>
      <c r="CY25" s="11">
        <v>424.62346513</v>
      </c>
      <c r="CZ25" s="11">
        <v>498.57765053999998</v>
      </c>
      <c r="DA25" s="11">
        <v>495.87156224</v>
      </c>
      <c r="DB25" s="11">
        <v>432.52024066000001</v>
      </c>
      <c r="DC25" s="11">
        <v>378.33312132999998</v>
      </c>
      <c r="DD25" s="11">
        <v>389.98882208999999</v>
      </c>
      <c r="DE25" s="11">
        <v>393.27064567000002</v>
      </c>
      <c r="DF25" s="11">
        <v>457.52962951000001</v>
      </c>
      <c r="DG25" s="11">
        <v>427.31043863999997</v>
      </c>
      <c r="DH25" s="11">
        <v>439.69309548000001</v>
      </c>
      <c r="DI25" s="11">
        <v>514.02983992999998</v>
      </c>
      <c r="DJ25" s="11">
        <v>451.7222754</v>
      </c>
      <c r="DK25" s="11">
        <v>372.11277665</v>
      </c>
      <c r="DL25" s="11">
        <v>456.36791548999997</v>
      </c>
      <c r="DM25" s="11">
        <v>405.52256034999999</v>
      </c>
      <c r="DN25" s="11">
        <v>404.85793073000002</v>
      </c>
      <c r="DO25" s="11">
        <v>405.71353084999998</v>
      </c>
      <c r="DP25" s="11">
        <v>422.47053984000001</v>
      </c>
      <c r="DQ25" s="11">
        <v>420.97859591999998</v>
      </c>
      <c r="DR25" s="11">
        <v>433.95038460000001</v>
      </c>
      <c r="DS25" s="11">
        <v>409.04760508999999</v>
      </c>
      <c r="DT25" s="11">
        <v>433.85786302000002</v>
      </c>
      <c r="DU25" s="11">
        <v>414.18447688999998</v>
      </c>
      <c r="DV25" s="11">
        <v>411.48030912000002</v>
      </c>
      <c r="DW25" s="11">
        <v>426.99948175999998</v>
      </c>
      <c r="DX25" s="11">
        <v>470.19387739000001</v>
      </c>
      <c r="DY25" s="11">
        <v>362.36498344</v>
      </c>
      <c r="DZ25" s="11">
        <v>438.39973335000002</v>
      </c>
      <c r="EA25" s="11">
        <v>392.71519465</v>
      </c>
      <c r="EB25" s="11">
        <v>494.22823324000001</v>
      </c>
      <c r="EC25" s="11">
        <v>437.82444822999997</v>
      </c>
      <c r="ED25" s="11">
        <v>400.39522110000001</v>
      </c>
      <c r="EE25" s="11" t="s">
        <v>43</v>
      </c>
      <c r="EF25" s="11" t="s">
        <v>43</v>
      </c>
      <c r="EG25" s="11" t="s">
        <v>43</v>
      </c>
      <c r="EH25" s="11" t="s">
        <v>43</v>
      </c>
      <c r="EI25" s="11" t="s">
        <v>43</v>
      </c>
      <c r="EJ25" s="11" t="s">
        <v>43</v>
      </c>
      <c r="EK25" s="11" t="s">
        <v>43</v>
      </c>
      <c r="EL25" s="11" t="s">
        <v>43</v>
      </c>
      <c r="EM25" s="11" t="s">
        <v>43</v>
      </c>
      <c r="EN25" s="11" t="s">
        <v>43</v>
      </c>
      <c r="EO25" s="11" t="s">
        <v>43</v>
      </c>
      <c r="EP25" s="11" t="s">
        <v>43</v>
      </c>
      <c r="EQ25" s="11" t="s">
        <v>43</v>
      </c>
      <c r="ER25" s="11" t="s">
        <v>43</v>
      </c>
      <c r="ES25" s="11" t="s">
        <v>43</v>
      </c>
      <c r="ET25" s="11" t="s">
        <v>43</v>
      </c>
      <c r="EU25" s="11" t="s">
        <v>43</v>
      </c>
      <c r="EV25" s="11" t="s">
        <v>43</v>
      </c>
      <c r="EW25" s="11" t="s">
        <v>43</v>
      </c>
      <c r="EX25" s="11" t="s">
        <v>43</v>
      </c>
      <c r="EY25" s="11" t="s">
        <v>43</v>
      </c>
      <c r="EZ25" s="11" t="s">
        <v>43</v>
      </c>
      <c r="FA25" s="11" t="s">
        <v>43</v>
      </c>
      <c r="FB25" s="11" t="s">
        <v>43</v>
      </c>
      <c r="FC25" s="11" t="s">
        <v>43</v>
      </c>
      <c r="FD25" s="11" t="s">
        <v>43</v>
      </c>
      <c r="FE25" s="11" t="s">
        <v>43</v>
      </c>
      <c r="FF25" s="11" t="s">
        <v>43</v>
      </c>
      <c r="FG25" s="11" t="s">
        <v>43</v>
      </c>
      <c r="FH25" s="11" t="s">
        <v>43</v>
      </c>
      <c r="FI25" s="11" t="s">
        <v>43</v>
      </c>
      <c r="FJ25" s="11" t="s">
        <v>43</v>
      </c>
      <c r="FK25" s="11" t="s">
        <v>43</v>
      </c>
      <c r="FL25" s="11" t="s">
        <v>43</v>
      </c>
      <c r="FM25" s="11" t="s">
        <v>43</v>
      </c>
      <c r="FN25" s="11" t="s">
        <v>43</v>
      </c>
      <c r="FO25" s="11" t="s">
        <v>43</v>
      </c>
      <c r="FP25" s="11" t="s">
        <v>43</v>
      </c>
      <c r="FQ25" s="11" t="s">
        <v>43</v>
      </c>
      <c r="FR25" s="11" t="s">
        <v>43</v>
      </c>
      <c r="FS25" s="11" t="s">
        <v>43</v>
      </c>
      <c r="FT25" s="11" t="s">
        <v>43</v>
      </c>
      <c r="FU25" s="11" t="s">
        <v>43</v>
      </c>
      <c r="FV25" s="11" t="s">
        <v>43</v>
      </c>
      <c r="FW25" s="11" t="s">
        <v>43</v>
      </c>
      <c r="FX25" s="11" t="s">
        <v>43</v>
      </c>
      <c r="FY25" s="11" t="s">
        <v>43</v>
      </c>
      <c r="FZ25" s="11" t="s">
        <v>43</v>
      </c>
      <c r="GA25" s="11" t="s">
        <v>43</v>
      </c>
      <c r="GB25" s="11" t="s">
        <v>43</v>
      </c>
      <c r="GC25" s="11" t="s">
        <v>43</v>
      </c>
      <c r="GD25" s="11" t="s">
        <v>43</v>
      </c>
      <c r="GE25" s="11" t="s">
        <v>43</v>
      </c>
      <c r="GF25" s="11" t="s">
        <v>43</v>
      </c>
      <c r="GG25" s="11" t="s">
        <v>43</v>
      </c>
      <c r="GH25" s="11" t="s">
        <v>43</v>
      </c>
      <c r="GI25" s="11" t="s">
        <v>43</v>
      </c>
      <c r="GJ25" s="11" t="s">
        <v>43</v>
      </c>
      <c r="GK25" s="11" t="s">
        <v>43</v>
      </c>
      <c r="GL25" s="11" t="s">
        <v>43</v>
      </c>
      <c r="GM25" s="11" t="s">
        <v>43</v>
      </c>
      <c r="GN25" s="11" t="s">
        <v>43</v>
      </c>
      <c r="GO25" s="11" t="s">
        <v>43</v>
      </c>
      <c r="GP25" s="11" t="s">
        <v>43</v>
      </c>
      <c r="GQ25" s="11" t="s">
        <v>43</v>
      </c>
      <c r="GR25" s="11" t="s">
        <v>43</v>
      </c>
      <c r="GS25" s="12">
        <v>0.79</v>
      </c>
      <c r="GT25" s="12">
        <v>1.54</v>
      </c>
      <c r="GU25" s="12">
        <v>0.34</v>
      </c>
      <c r="GV25" s="12">
        <v>4.67</v>
      </c>
      <c r="GW25" s="12">
        <v>2.75</v>
      </c>
      <c r="GX25" s="12">
        <v>0.39</v>
      </c>
      <c r="GY25" s="12">
        <v>0.5</v>
      </c>
      <c r="GZ25" s="12">
        <v>1.69</v>
      </c>
      <c r="HA25" s="12">
        <v>2.19</v>
      </c>
      <c r="HB25" s="12">
        <v>0.32</v>
      </c>
      <c r="HC25" s="12">
        <v>0.18</v>
      </c>
      <c r="HD25" s="12">
        <v>-0.02</v>
      </c>
      <c r="HE25" s="12">
        <v>0.18</v>
      </c>
      <c r="HF25" s="12">
        <v>0.02</v>
      </c>
      <c r="HG25" s="12">
        <v>5.01</v>
      </c>
      <c r="HH25" s="12">
        <v>-0.83</v>
      </c>
      <c r="HI25" s="12">
        <v>0.25</v>
      </c>
      <c r="HJ25" s="12">
        <v>0.01</v>
      </c>
      <c r="HK25" s="12">
        <v>0.14000000000000001</v>
      </c>
      <c r="HL25" s="12">
        <v>0.08</v>
      </c>
      <c r="HM25" s="12">
        <v>-0.06</v>
      </c>
      <c r="HN25" s="12">
        <v>0.51</v>
      </c>
      <c r="HO25" s="12">
        <v>-0.1</v>
      </c>
      <c r="HP25" s="12">
        <v>0.19</v>
      </c>
      <c r="HQ25" s="12">
        <v>1.92</v>
      </c>
      <c r="HR25" s="12">
        <v>3.5</v>
      </c>
      <c r="HS25" s="12">
        <v>0.59</v>
      </c>
      <c r="HT25" s="12">
        <v>0.44</v>
      </c>
      <c r="HU25" s="12">
        <v>3.08</v>
      </c>
      <c r="HV25" s="12">
        <v>0.35</v>
      </c>
      <c r="HW25" s="12">
        <v>5.17</v>
      </c>
      <c r="HX25" s="12">
        <v>4.88</v>
      </c>
      <c r="HY25" s="12">
        <v>0.06</v>
      </c>
      <c r="HZ25" s="12">
        <v>4.38</v>
      </c>
      <c r="IA25" s="12">
        <v>4.0199999999999996</v>
      </c>
      <c r="IB25" s="12">
        <v>7.74</v>
      </c>
      <c r="IC25" s="12">
        <v>6.02</v>
      </c>
      <c r="ID25" s="12">
        <v>4.2300000000000004</v>
      </c>
      <c r="IE25" s="12">
        <v>3.15</v>
      </c>
      <c r="IF25" s="12">
        <v>1.81</v>
      </c>
      <c r="IG25" s="12">
        <v>7.84</v>
      </c>
      <c r="IH25" s="12">
        <v>7.61</v>
      </c>
      <c r="II25" s="12">
        <v>3.04</v>
      </c>
      <c r="IJ25" s="12">
        <v>1.71</v>
      </c>
      <c r="IK25" s="12">
        <v>4.05</v>
      </c>
      <c r="IL25" s="12">
        <v>4.3600000000000003</v>
      </c>
      <c r="IM25" s="12">
        <v>0.62</v>
      </c>
      <c r="IN25" s="12">
        <v>6.3</v>
      </c>
      <c r="IO25" s="12">
        <v>0.14000000000000001</v>
      </c>
      <c r="IP25" s="12">
        <v>4.4400000000000004</v>
      </c>
      <c r="IQ25" s="12">
        <v>4.3600000000000003</v>
      </c>
      <c r="IR25" s="12">
        <v>3.81</v>
      </c>
      <c r="IS25" s="12">
        <v>4.3600000000000003</v>
      </c>
      <c r="IT25" s="12">
        <v>4.55</v>
      </c>
      <c r="IU25" s="12">
        <v>4.08</v>
      </c>
      <c r="IV25" s="12">
        <v>5.12</v>
      </c>
      <c r="IW25" s="12">
        <v>3.97</v>
      </c>
      <c r="IX25" s="12">
        <v>7.07</v>
      </c>
      <c r="IY25" s="12">
        <v>8.6999999999999993</v>
      </c>
      <c r="IZ25" s="12">
        <v>8.4</v>
      </c>
      <c r="JA25" s="12">
        <v>2.85</v>
      </c>
      <c r="JB25" s="12">
        <v>5.47</v>
      </c>
      <c r="JC25" s="12">
        <v>3.56</v>
      </c>
      <c r="JD25" s="12">
        <v>6.04</v>
      </c>
      <c r="JE25" s="12">
        <v>6.82</v>
      </c>
      <c r="JF25" s="12">
        <v>4.29</v>
      </c>
      <c r="JG25" s="11">
        <v>5.49</v>
      </c>
      <c r="JH25" s="11">
        <v>6.44</v>
      </c>
      <c r="JI25" s="11">
        <v>8.41</v>
      </c>
      <c r="JJ25" s="11">
        <v>6.85</v>
      </c>
      <c r="JK25" s="11">
        <v>4.5599999999999996</v>
      </c>
      <c r="JL25" s="11">
        <v>6.91</v>
      </c>
      <c r="JM25" s="11">
        <v>6.2</v>
      </c>
      <c r="JN25" s="11">
        <v>10.36</v>
      </c>
      <c r="JO25" s="11">
        <v>8.0299999999999994</v>
      </c>
      <c r="JP25" s="11">
        <v>4.6100000000000003</v>
      </c>
      <c r="JQ25" s="11">
        <v>2.73</v>
      </c>
      <c r="JR25" s="11">
        <v>4.96</v>
      </c>
      <c r="JS25" s="11">
        <v>4.92</v>
      </c>
      <c r="JT25" s="11">
        <v>5.25</v>
      </c>
      <c r="JU25" s="11">
        <v>7.54</v>
      </c>
      <c r="JV25" s="11">
        <v>4.54</v>
      </c>
      <c r="JW25" s="11">
        <v>4.8</v>
      </c>
      <c r="JX25" s="11">
        <v>4.8499999999999996</v>
      </c>
      <c r="JY25" s="11">
        <v>4.5</v>
      </c>
      <c r="JZ25" s="11">
        <v>4.78</v>
      </c>
      <c r="KA25" s="11">
        <v>4.87</v>
      </c>
      <c r="KB25" s="11">
        <v>4.46</v>
      </c>
      <c r="KC25" s="11">
        <v>5.87</v>
      </c>
      <c r="KD25" s="11">
        <v>4.3099999999999996</v>
      </c>
      <c r="KE25" s="11">
        <v>7.8</v>
      </c>
      <c r="KF25" s="11">
        <v>9.58</v>
      </c>
      <c r="KG25" s="11">
        <v>9.06</v>
      </c>
      <c r="KH25" s="11">
        <v>3.39</v>
      </c>
      <c r="KI25" s="11">
        <v>7.31</v>
      </c>
      <c r="KJ25" s="11">
        <v>4.26</v>
      </c>
      <c r="KK25" s="11">
        <v>7.51</v>
      </c>
      <c r="KL25" s="11">
        <v>7.65</v>
      </c>
      <c r="KM25" s="11">
        <v>8.6199999999999992</v>
      </c>
    </row>
    <row r="26" spans="1:299" x14ac:dyDescent="0.25">
      <c r="A26">
        <v>24</v>
      </c>
      <c r="B26" s="1">
        <v>41153</v>
      </c>
      <c r="C26" s="11">
        <v>847.18</v>
      </c>
      <c r="D26" s="11">
        <v>852.88</v>
      </c>
      <c r="E26" s="11">
        <v>899.7</v>
      </c>
      <c r="F26" s="11">
        <v>934.45</v>
      </c>
      <c r="G26" s="11">
        <v>881.73</v>
      </c>
      <c r="H26" s="11">
        <v>910.87</v>
      </c>
      <c r="I26" s="11">
        <v>813.08</v>
      </c>
      <c r="J26" s="11">
        <v>814.09</v>
      </c>
      <c r="K26" s="11">
        <v>875.86</v>
      </c>
      <c r="L26" s="11">
        <v>794.31</v>
      </c>
      <c r="M26" s="11">
        <v>857.39</v>
      </c>
      <c r="N26" s="11">
        <v>772.84</v>
      </c>
      <c r="O26" s="11">
        <v>782.48</v>
      </c>
      <c r="P26" s="11">
        <v>737.79</v>
      </c>
      <c r="Q26" s="11">
        <v>826.22</v>
      </c>
      <c r="R26" s="11">
        <v>758.92</v>
      </c>
      <c r="S26" s="11">
        <v>809.28</v>
      </c>
      <c r="T26" s="11">
        <v>763.09</v>
      </c>
      <c r="U26" s="11">
        <v>799.01</v>
      </c>
      <c r="V26" s="11">
        <v>880.67</v>
      </c>
      <c r="W26" s="11">
        <v>787.64</v>
      </c>
      <c r="X26" s="11">
        <v>737.2</v>
      </c>
      <c r="Y26" s="11">
        <v>955.65</v>
      </c>
      <c r="Z26" s="11">
        <v>918.13</v>
      </c>
      <c r="AA26" s="11">
        <v>863.77</v>
      </c>
      <c r="AB26" s="11">
        <v>896.75</v>
      </c>
      <c r="AC26" s="11">
        <v>870.2</v>
      </c>
      <c r="AD26" s="11">
        <v>802.21</v>
      </c>
      <c r="AE26" s="11">
        <v>861.15</v>
      </c>
      <c r="AF26" s="11">
        <v>835.93</v>
      </c>
      <c r="AG26" s="11">
        <v>877.8</v>
      </c>
      <c r="AH26" s="11">
        <v>828.7</v>
      </c>
      <c r="AI26" s="11">
        <v>901.52</v>
      </c>
      <c r="AJ26" s="11">
        <v>449.99</v>
      </c>
      <c r="AK26" s="11">
        <v>478.57</v>
      </c>
      <c r="AL26" s="11">
        <v>486.59</v>
      </c>
      <c r="AM26" s="11">
        <v>521.96</v>
      </c>
      <c r="AN26" s="11">
        <v>484.69</v>
      </c>
      <c r="AO26" s="11">
        <v>499.19</v>
      </c>
      <c r="AP26" s="11">
        <v>465.24</v>
      </c>
      <c r="AQ26" s="11">
        <v>476.07</v>
      </c>
      <c r="AR26" s="11">
        <v>479.43</v>
      </c>
      <c r="AS26" s="11">
        <v>444.86</v>
      </c>
      <c r="AT26" s="11">
        <v>489.32</v>
      </c>
      <c r="AU26" s="11">
        <v>439.54</v>
      </c>
      <c r="AV26" s="11">
        <v>439.65</v>
      </c>
      <c r="AW26" s="11">
        <v>427</v>
      </c>
      <c r="AX26" s="11">
        <v>472.93</v>
      </c>
      <c r="AY26" s="11">
        <v>437.38</v>
      </c>
      <c r="AZ26" s="11">
        <v>463.57</v>
      </c>
      <c r="BA26" s="11">
        <v>415.91</v>
      </c>
      <c r="BB26" s="11">
        <v>427.15</v>
      </c>
      <c r="BC26" s="11">
        <v>445.23</v>
      </c>
      <c r="BD26" s="11">
        <v>426.55</v>
      </c>
      <c r="BE26" s="11">
        <v>411.93</v>
      </c>
      <c r="BF26" s="11">
        <v>467.28</v>
      </c>
      <c r="BG26" s="11">
        <v>450.36</v>
      </c>
      <c r="BH26" s="11">
        <v>431.44</v>
      </c>
      <c r="BI26" s="11">
        <v>427.3</v>
      </c>
      <c r="BJ26" s="11">
        <v>425.1</v>
      </c>
      <c r="BK26" s="11">
        <v>444.52</v>
      </c>
      <c r="BL26" s="11">
        <v>484.26</v>
      </c>
      <c r="BM26" s="11">
        <v>479.39</v>
      </c>
      <c r="BN26" s="11">
        <v>482.36</v>
      </c>
      <c r="BO26" s="11">
        <v>473.47</v>
      </c>
      <c r="BP26" s="11">
        <v>505.22</v>
      </c>
      <c r="BQ26" s="11">
        <v>397.19</v>
      </c>
      <c r="BR26" s="11">
        <v>374.31</v>
      </c>
      <c r="BS26" s="11">
        <v>413.11</v>
      </c>
      <c r="BT26" s="11">
        <v>412.49</v>
      </c>
      <c r="BU26" s="11">
        <v>397.04</v>
      </c>
      <c r="BV26" s="11">
        <v>411.68</v>
      </c>
      <c r="BW26" s="11">
        <v>347.84</v>
      </c>
      <c r="BX26" s="11">
        <v>338.02</v>
      </c>
      <c r="BY26" s="11">
        <v>396.43</v>
      </c>
      <c r="BZ26" s="11">
        <v>349.45</v>
      </c>
      <c r="CA26" s="11">
        <v>368.07</v>
      </c>
      <c r="CB26" s="11">
        <v>333.3</v>
      </c>
      <c r="CC26" s="11">
        <v>342.83</v>
      </c>
      <c r="CD26" s="11">
        <v>310.79000000000002</v>
      </c>
      <c r="CE26" s="11">
        <v>353.29</v>
      </c>
      <c r="CF26" s="11">
        <v>321.54000000000002</v>
      </c>
      <c r="CG26" s="11">
        <v>345.71</v>
      </c>
      <c r="CH26" s="11">
        <v>347.18</v>
      </c>
      <c r="CI26" s="11">
        <v>371.86</v>
      </c>
      <c r="CJ26" s="11">
        <v>435.44</v>
      </c>
      <c r="CK26" s="11">
        <v>361.09</v>
      </c>
      <c r="CL26" s="11">
        <v>325.27</v>
      </c>
      <c r="CM26" s="11">
        <v>488.37</v>
      </c>
      <c r="CN26" s="11">
        <v>467.77</v>
      </c>
      <c r="CO26" s="11">
        <v>432.33</v>
      </c>
      <c r="CP26" s="11">
        <v>469.45</v>
      </c>
      <c r="CQ26" s="11">
        <v>445.1</v>
      </c>
      <c r="CR26" s="11">
        <v>357.69</v>
      </c>
      <c r="CS26" s="11">
        <v>376.89</v>
      </c>
      <c r="CT26" s="11">
        <v>356.54</v>
      </c>
      <c r="CU26" s="11">
        <v>395.44</v>
      </c>
      <c r="CV26" s="11">
        <v>355.23</v>
      </c>
      <c r="CW26" s="11">
        <v>396.3</v>
      </c>
      <c r="CX26" s="11">
        <v>423.96937795000002</v>
      </c>
      <c r="CY26" s="11">
        <v>424.83577686000001</v>
      </c>
      <c r="CZ26" s="11">
        <v>501.61897420999998</v>
      </c>
      <c r="DA26" s="11">
        <v>496.02032371000001</v>
      </c>
      <c r="DB26" s="11">
        <v>431.69845220000002</v>
      </c>
      <c r="DC26" s="11">
        <v>378.37095463999998</v>
      </c>
      <c r="DD26" s="11">
        <v>389.63783215000001</v>
      </c>
      <c r="DE26" s="11">
        <v>395.27632596000001</v>
      </c>
      <c r="DF26" s="11">
        <v>460.41206618000001</v>
      </c>
      <c r="DG26" s="11">
        <v>429.10514247999998</v>
      </c>
      <c r="DH26" s="11">
        <v>451.78465561000002</v>
      </c>
      <c r="DI26" s="11">
        <v>513.56721306999998</v>
      </c>
      <c r="DJ26" s="11">
        <v>451.85779208000002</v>
      </c>
      <c r="DK26" s="11">
        <v>371.77787515</v>
      </c>
      <c r="DL26" s="11">
        <v>456.86992020000002</v>
      </c>
      <c r="DM26" s="11">
        <v>405.76587389000002</v>
      </c>
      <c r="DN26" s="11">
        <v>404.37210120999998</v>
      </c>
      <c r="DO26" s="11">
        <v>405.51067408</v>
      </c>
      <c r="DP26" s="11">
        <v>422.63952805999998</v>
      </c>
      <c r="DQ26" s="11">
        <v>421.48377024000001</v>
      </c>
      <c r="DR26" s="11">
        <v>433.51643422000001</v>
      </c>
      <c r="DS26" s="11">
        <v>408.96579557000001</v>
      </c>
      <c r="DT26" s="11">
        <v>435.59329446999999</v>
      </c>
      <c r="DU26" s="11">
        <v>414.68149826000001</v>
      </c>
      <c r="DV26" s="11">
        <v>413.04393428999998</v>
      </c>
      <c r="DW26" s="11">
        <v>428.75017964</v>
      </c>
      <c r="DX26" s="11">
        <v>471.27532330999998</v>
      </c>
      <c r="DY26" s="11">
        <v>364.10433535999999</v>
      </c>
      <c r="DZ26" s="11">
        <v>439.58341263</v>
      </c>
      <c r="EA26" s="11">
        <v>392.91155225</v>
      </c>
      <c r="EB26" s="11">
        <v>500.75204592</v>
      </c>
      <c r="EC26" s="11">
        <v>437.64931845000001</v>
      </c>
      <c r="ED26" s="11">
        <v>398.27312642999999</v>
      </c>
      <c r="EE26" s="11">
        <v>340.79743783999999</v>
      </c>
      <c r="EF26" s="11">
        <v>353.57121623</v>
      </c>
      <c r="EG26" s="11">
        <v>370.66811517000002</v>
      </c>
      <c r="EH26" s="11">
        <v>379.09748538000002</v>
      </c>
      <c r="EI26" s="11">
        <v>357.94933139</v>
      </c>
      <c r="EJ26" s="11">
        <v>328.57367677000002</v>
      </c>
      <c r="EK26" s="11">
        <v>346.25346063000001</v>
      </c>
      <c r="EL26" s="11">
        <v>327.70727662000002</v>
      </c>
      <c r="EM26" s="11">
        <v>375.03506707999998</v>
      </c>
      <c r="EN26" s="11">
        <v>343.27710838000002</v>
      </c>
      <c r="EO26" s="11">
        <v>336.75491732</v>
      </c>
      <c r="EP26" s="11">
        <v>398.34962754999998</v>
      </c>
      <c r="EQ26" s="11">
        <v>353.77867755</v>
      </c>
      <c r="ER26" s="11">
        <v>301.61489261999998</v>
      </c>
      <c r="ES26" s="11">
        <v>376.00525428999998</v>
      </c>
      <c r="ET26" s="11">
        <v>325.97106011</v>
      </c>
      <c r="EU26" s="11">
        <v>343.21720074000001</v>
      </c>
      <c r="EV26" s="11">
        <v>310.54442376999998</v>
      </c>
      <c r="EW26" s="11">
        <v>345.08572033000002</v>
      </c>
      <c r="EX26" s="11">
        <v>337.86089275</v>
      </c>
      <c r="EY26" s="11">
        <v>358.00553085000001</v>
      </c>
      <c r="EZ26" s="11">
        <v>328.07366213</v>
      </c>
      <c r="FA26" s="11">
        <v>329.21246982999997</v>
      </c>
      <c r="FB26" s="11">
        <v>331.00522468000003</v>
      </c>
      <c r="FC26" s="11">
        <v>320.21579588999998</v>
      </c>
      <c r="FD26" s="11">
        <v>334.36136701999999</v>
      </c>
      <c r="FE26" s="11">
        <v>353.03624053999999</v>
      </c>
      <c r="FF26" s="11">
        <v>287.11772589999998</v>
      </c>
      <c r="FG26" s="11">
        <v>368.80419855000002</v>
      </c>
      <c r="FH26" s="11">
        <v>331.77279214999999</v>
      </c>
      <c r="FI26" s="11">
        <v>421.62185202000001</v>
      </c>
      <c r="FJ26" s="11">
        <v>366.34055458</v>
      </c>
      <c r="FK26" s="11">
        <v>335.10718673000002</v>
      </c>
      <c r="FL26" s="11">
        <v>627.01255702000003</v>
      </c>
      <c r="FM26" s="11">
        <v>603.57759575</v>
      </c>
      <c r="FN26" s="11">
        <v>944.08975768000005</v>
      </c>
      <c r="FO26" s="11">
        <v>849.44044982000003</v>
      </c>
      <c r="FP26" s="11">
        <v>598.74387225999999</v>
      </c>
      <c r="FQ26" s="11">
        <v>503.13370565000002</v>
      </c>
      <c r="FR26" s="11">
        <v>483.97551062999997</v>
      </c>
      <c r="FS26" s="11">
        <v>585.33559434999995</v>
      </c>
      <c r="FT26" s="11">
        <v>712.27532945999997</v>
      </c>
      <c r="FU26" s="11">
        <v>676.10253896999996</v>
      </c>
      <c r="FV26" s="11">
        <v>910.77000182999996</v>
      </c>
      <c r="FW26" s="11">
        <v>877.93897762999995</v>
      </c>
      <c r="FX26" s="11">
        <v>776.48051677000001</v>
      </c>
      <c r="FY26" s="11">
        <v>578.29100247999997</v>
      </c>
      <c r="FZ26" s="11">
        <v>689.83577808999996</v>
      </c>
      <c r="GA26" s="11">
        <v>642.41217160999997</v>
      </c>
      <c r="GB26" s="11">
        <v>551.81891543999996</v>
      </c>
      <c r="GC26" s="11">
        <v>698.55062993000001</v>
      </c>
      <c r="GD26" s="11">
        <v>607.89910281000004</v>
      </c>
      <c r="GE26" s="11">
        <v>607.81289930000003</v>
      </c>
      <c r="GF26" s="11">
        <v>621.33749207999995</v>
      </c>
      <c r="GG26" s="11">
        <v>627.18416520000005</v>
      </c>
      <c r="GH26" s="11">
        <v>667.92760312999997</v>
      </c>
      <c r="GI26" s="11">
        <v>591.87793864000002</v>
      </c>
      <c r="GJ26" s="11">
        <v>632.57063217999996</v>
      </c>
      <c r="GK26" s="11">
        <v>625.52413450999995</v>
      </c>
      <c r="GL26" s="11">
        <v>740.58457683999995</v>
      </c>
      <c r="GM26" s="11">
        <v>579.17252667000002</v>
      </c>
      <c r="GN26" s="11">
        <v>622.14908476000005</v>
      </c>
      <c r="GO26" s="11">
        <v>548.54164232000005</v>
      </c>
      <c r="GP26" s="11">
        <v>677.82119717</v>
      </c>
      <c r="GQ26" s="11">
        <v>645.25967102000004</v>
      </c>
      <c r="GR26" s="11">
        <v>556.29208896</v>
      </c>
      <c r="GS26" s="12">
        <v>0.25</v>
      </c>
      <c r="GT26" s="12">
        <v>0.05</v>
      </c>
      <c r="GU26" s="12">
        <v>0.61</v>
      </c>
      <c r="GV26" s="12">
        <v>0.03</v>
      </c>
      <c r="GW26" s="12">
        <v>-0.19</v>
      </c>
      <c r="GX26" s="12">
        <v>0.01</v>
      </c>
      <c r="GY26" s="12">
        <v>-0.09</v>
      </c>
      <c r="GZ26" s="12">
        <v>0.51</v>
      </c>
      <c r="HA26" s="12">
        <v>0.63</v>
      </c>
      <c r="HB26" s="12">
        <v>0.42</v>
      </c>
      <c r="HC26" s="12">
        <v>2.75</v>
      </c>
      <c r="HD26" s="12">
        <v>-0.09</v>
      </c>
      <c r="HE26" s="12">
        <v>0.03</v>
      </c>
      <c r="HF26" s="12">
        <v>-0.09</v>
      </c>
      <c r="HG26" s="12">
        <v>0.11</v>
      </c>
      <c r="HH26" s="12">
        <v>0.06</v>
      </c>
      <c r="HI26" s="12">
        <v>-0.12</v>
      </c>
      <c r="HJ26" s="12">
        <v>-0.05</v>
      </c>
      <c r="HK26" s="12">
        <v>0.04</v>
      </c>
      <c r="HL26" s="12">
        <v>0.12</v>
      </c>
      <c r="HM26" s="12">
        <v>-0.1</v>
      </c>
      <c r="HN26" s="12">
        <v>-0.02</v>
      </c>
      <c r="HO26" s="12">
        <v>0.4</v>
      </c>
      <c r="HP26" s="12">
        <v>0.12</v>
      </c>
      <c r="HQ26" s="12">
        <v>0.38</v>
      </c>
      <c r="HR26" s="12">
        <v>0.41</v>
      </c>
      <c r="HS26" s="12">
        <v>0.23</v>
      </c>
      <c r="HT26" s="12">
        <v>0.48</v>
      </c>
      <c r="HU26" s="12">
        <v>0.27</v>
      </c>
      <c r="HV26" s="12">
        <v>0.05</v>
      </c>
      <c r="HW26" s="12">
        <v>1.32</v>
      </c>
      <c r="HX26" s="12">
        <v>-0.04</v>
      </c>
      <c r="HY26" s="12">
        <v>-0.53</v>
      </c>
      <c r="HZ26" s="12">
        <v>4.6399999999999997</v>
      </c>
      <c r="IA26" s="12">
        <v>4.07</v>
      </c>
      <c r="IB26" s="12">
        <v>8.4</v>
      </c>
      <c r="IC26" s="12">
        <v>6.05</v>
      </c>
      <c r="ID26" s="12">
        <v>4.03</v>
      </c>
      <c r="IE26" s="12">
        <v>3.16</v>
      </c>
      <c r="IF26" s="12">
        <v>1.72</v>
      </c>
      <c r="IG26" s="12">
        <v>8.39</v>
      </c>
      <c r="IH26" s="12">
        <v>8.2799999999999994</v>
      </c>
      <c r="II26" s="12">
        <v>3.47</v>
      </c>
      <c r="IJ26" s="12">
        <v>4.51</v>
      </c>
      <c r="IK26" s="12">
        <v>3.96</v>
      </c>
      <c r="IL26" s="12">
        <v>4.3899999999999997</v>
      </c>
      <c r="IM26" s="12">
        <v>0.53</v>
      </c>
      <c r="IN26" s="12">
        <v>6.41</v>
      </c>
      <c r="IO26" s="12">
        <v>0.2</v>
      </c>
      <c r="IP26" s="12">
        <v>4.3099999999999996</v>
      </c>
      <c r="IQ26" s="12">
        <v>4.3099999999999996</v>
      </c>
      <c r="IR26" s="12">
        <v>3.84</v>
      </c>
      <c r="IS26" s="12">
        <v>4.4800000000000004</v>
      </c>
      <c r="IT26" s="12">
        <v>4.4400000000000004</v>
      </c>
      <c r="IU26" s="12">
        <v>4.07</v>
      </c>
      <c r="IV26" s="12">
        <v>5.54</v>
      </c>
      <c r="IW26" s="12">
        <v>4.0999999999999996</v>
      </c>
      <c r="IX26" s="12">
        <v>7.48</v>
      </c>
      <c r="IY26" s="12">
        <v>9.15</v>
      </c>
      <c r="IZ26" s="12">
        <v>8.64</v>
      </c>
      <c r="JA26" s="12">
        <v>3.35</v>
      </c>
      <c r="JB26" s="12">
        <v>5.75</v>
      </c>
      <c r="JC26" s="12">
        <v>3.61</v>
      </c>
      <c r="JD26" s="12">
        <v>7.43</v>
      </c>
      <c r="JE26" s="12">
        <v>6.77</v>
      </c>
      <c r="JF26" s="12">
        <v>3.74</v>
      </c>
      <c r="JG26" s="11">
        <v>5.55</v>
      </c>
      <c r="JH26" s="11">
        <v>6.29</v>
      </c>
      <c r="JI26" s="11">
        <v>8.77</v>
      </c>
      <c r="JJ26" s="11">
        <v>6.61</v>
      </c>
      <c r="JK26" s="11">
        <v>4.25</v>
      </c>
      <c r="JL26" s="11">
        <v>6.84</v>
      </c>
      <c r="JM26" s="11">
        <v>5.92</v>
      </c>
      <c r="JN26" s="11">
        <v>10.33</v>
      </c>
      <c r="JO26" s="11">
        <v>8.6300000000000008</v>
      </c>
      <c r="JP26" s="11">
        <v>4.87</v>
      </c>
      <c r="JQ26" s="11">
        <v>5.44</v>
      </c>
      <c r="JR26" s="11">
        <v>4.18</v>
      </c>
      <c r="JS26" s="11">
        <v>4.91</v>
      </c>
      <c r="JT26" s="11">
        <v>4.8</v>
      </c>
      <c r="JU26" s="11">
        <v>6.8</v>
      </c>
      <c r="JV26" s="11">
        <v>4.47</v>
      </c>
      <c r="JW26" s="11">
        <v>4.66</v>
      </c>
      <c r="JX26" s="11">
        <v>4.67</v>
      </c>
      <c r="JY26" s="11">
        <v>4.47</v>
      </c>
      <c r="JZ26" s="11">
        <v>4.7</v>
      </c>
      <c r="KA26" s="11">
        <v>4.62</v>
      </c>
      <c r="KB26" s="11">
        <v>4.24</v>
      </c>
      <c r="KC26" s="11">
        <v>6.14</v>
      </c>
      <c r="KD26" s="11">
        <v>4.2</v>
      </c>
      <c r="KE26" s="11">
        <v>8.02</v>
      </c>
      <c r="KF26" s="11">
        <v>9.93</v>
      </c>
      <c r="KG26" s="11">
        <v>8.94</v>
      </c>
      <c r="KH26" s="11">
        <v>3.7</v>
      </c>
      <c r="KI26" s="11">
        <v>7.25</v>
      </c>
      <c r="KJ26" s="11">
        <v>4.08</v>
      </c>
      <c r="KK26" s="11">
        <v>8.85</v>
      </c>
      <c r="KL26" s="11">
        <v>7.28</v>
      </c>
      <c r="KM26" s="11">
        <v>7.25</v>
      </c>
    </row>
    <row r="27" spans="1:299" x14ac:dyDescent="0.25">
      <c r="A27">
        <v>25</v>
      </c>
      <c r="B27" s="1">
        <v>41183</v>
      </c>
      <c r="C27" s="11">
        <v>850.06</v>
      </c>
      <c r="D27" s="11">
        <v>869.2</v>
      </c>
      <c r="E27" s="11">
        <v>905.32</v>
      </c>
      <c r="F27" s="11">
        <v>940.03</v>
      </c>
      <c r="G27" s="11">
        <v>884.5</v>
      </c>
      <c r="H27" s="11">
        <v>910.32</v>
      </c>
      <c r="I27" s="11">
        <v>846.91</v>
      </c>
      <c r="J27" s="11">
        <v>818.39</v>
      </c>
      <c r="K27" s="11">
        <v>874.87</v>
      </c>
      <c r="L27" s="11">
        <v>796.18</v>
      </c>
      <c r="M27" s="11">
        <v>858.3</v>
      </c>
      <c r="N27" s="11">
        <v>774.84</v>
      </c>
      <c r="O27" s="11">
        <v>786.66</v>
      </c>
      <c r="P27" s="11">
        <v>736.84</v>
      </c>
      <c r="Q27" s="11">
        <v>831.26</v>
      </c>
      <c r="R27" s="11">
        <v>760</v>
      </c>
      <c r="S27" s="11">
        <v>810.41</v>
      </c>
      <c r="T27" s="11">
        <v>763.28</v>
      </c>
      <c r="U27" s="11">
        <v>800.51</v>
      </c>
      <c r="V27" s="11">
        <v>882.38</v>
      </c>
      <c r="W27" s="11">
        <v>787.69</v>
      </c>
      <c r="X27" s="11">
        <v>755.72</v>
      </c>
      <c r="Y27" s="11">
        <v>959.84</v>
      </c>
      <c r="Z27" s="11">
        <v>918.51</v>
      </c>
      <c r="AA27" s="11">
        <v>864.22</v>
      </c>
      <c r="AB27" s="11">
        <v>895.56</v>
      </c>
      <c r="AC27" s="11">
        <v>873.83</v>
      </c>
      <c r="AD27" s="11">
        <v>802.37</v>
      </c>
      <c r="AE27" s="11">
        <v>862.68</v>
      </c>
      <c r="AF27" s="11">
        <v>839.27</v>
      </c>
      <c r="AG27" s="11">
        <v>880.24</v>
      </c>
      <c r="AH27" s="11">
        <v>829.49</v>
      </c>
      <c r="AI27" s="11">
        <v>901.63</v>
      </c>
      <c r="AJ27" s="11">
        <v>451.2</v>
      </c>
      <c r="AK27" s="11">
        <v>482.38</v>
      </c>
      <c r="AL27" s="11">
        <v>492.61</v>
      </c>
      <c r="AM27" s="11">
        <v>529.42999999999995</v>
      </c>
      <c r="AN27" s="11">
        <v>492.76</v>
      </c>
      <c r="AO27" s="11">
        <v>498.64</v>
      </c>
      <c r="AP27" s="11">
        <v>466.56</v>
      </c>
      <c r="AQ27" s="11">
        <v>478.36</v>
      </c>
      <c r="AR27" s="11">
        <v>482.73</v>
      </c>
      <c r="AS27" s="11">
        <v>446.89</v>
      </c>
      <c r="AT27" s="11">
        <v>491.22</v>
      </c>
      <c r="AU27" s="11">
        <v>441.43</v>
      </c>
      <c r="AV27" s="11">
        <v>444.16</v>
      </c>
      <c r="AW27" s="11">
        <v>425.96</v>
      </c>
      <c r="AX27" s="11">
        <v>478.09</v>
      </c>
      <c r="AY27" s="11">
        <v>438.37</v>
      </c>
      <c r="AZ27" s="11">
        <v>464.7</v>
      </c>
      <c r="BA27" s="11">
        <v>416.1</v>
      </c>
      <c r="BB27" s="11">
        <v>428.66</v>
      </c>
      <c r="BC27" s="11">
        <v>445.46</v>
      </c>
      <c r="BD27" s="11">
        <v>426.63</v>
      </c>
      <c r="BE27" s="11">
        <v>410.12</v>
      </c>
      <c r="BF27" s="11">
        <v>467.4</v>
      </c>
      <c r="BG27" s="11">
        <v>450.89</v>
      </c>
      <c r="BH27" s="11">
        <v>431.43</v>
      </c>
      <c r="BI27" s="11">
        <v>426.11</v>
      </c>
      <c r="BJ27" s="11">
        <v>426.98</v>
      </c>
      <c r="BK27" s="11">
        <v>444.68</v>
      </c>
      <c r="BL27" s="11">
        <v>485.8</v>
      </c>
      <c r="BM27" s="11">
        <v>482.9</v>
      </c>
      <c r="BN27" s="11">
        <v>484.8</v>
      </c>
      <c r="BO27" s="11">
        <v>474.26</v>
      </c>
      <c r="BP27" s="11">
        <v>505.33</v>
      </c>
      <c r="BQ27" s="11">
        <v>398.86</v>
      </c>
      <c r="BR27" s="11">
        <v>386.82</v>
      </c>
      <c r="BS27" s="11">
        <v>412.71</v>
      </c>
      <c r="BT27" s="11">
        <v>410.6</v>
      </c>
      <c r="BU27" s="11">
        <v>391.74</v>
      </c>
      <c r="BV27" s="11">
        <v>411.68</v>
      </c>
      <c r="BW27" s="11">
        <v>380.35</v>
      </c>
      <c r="BX27" s="11">
        <v>340.03</v>
      </c>
      <c r="BY27" s="11">
        <v>392.14</v>
      </c>
      <c r="BZ27" s="11">
        <v>349.29</v>
      </c>
      <c r="CA27" s="11">
        <v>367.08</v>
      </c>
      <c r="CB27" s="11">
        <v>333.41</v>
      </c>
      <c r="CC27" s="11">
        <v>342.5</v>
      </c>
      <c r="CD27" s="11">
        <v>310.88</v>
      </c>
      <c r="CE27" s="11">
        <v>353.17</v>
      </c>
      <c r="CF27" s="11">
        <v>321.63</v>
      </c>
      <c r="CG27" s="11">
        <v>345.71</v>
      </c>
      <c r="CH27" s="11">
        <v>347.18</v>
      </c>
      <c r="CI27" s="11">
        <v>371.85</v>
      </c>
      <c r="CJ27" s="11">
        <v>436.92</v>
      </c>
      <c r="CK27" s="11">
        <v>361.06</v>
      </c>
      <c r="CL27" s="11">
        <v>345.6</v>
      </c>
      <c r="CM27" s="11">
        <v>492.44</v>
      </c>
      <c r="CN27" s="11">
        <v>467.62</v>
      </c>
      <c r="CO27" s="11">
        <v>432.79</v>
      </c>
      <c r="CP27" s="11">
        <v>469.45</v>
      </c>
      <c r="CQ27" s="11">
        <v>446.85</v>
      </c>
      <c r="CR27" s="11">
        <v>357.69</v>
      </c>
      <c r="CS27" s="11">
        <v>376.88</v>
      </c>
      <c r="CT27" s="11">
        <v>356.37</v>
      </c>
      <c r="CU27" s="11">
        <v>395.44</v>
      </c>
      <c r="CV27" s="11">
        <v>355.23</v>
      </c>
      <c r="CW27" s="11">
        <v>396.3</v>
      </c>
      <c r="CX27" s="11">
        <v>425.41087384000002</v>
      </c>
      <c r="CY27" s="11">
        <v>432.95014020000002</v>
      </c>
      <c r="CZ27" s="11">
        <v>504.72901185000001</v>
      </c>
      <c r="DA27" s="11">
        <v>498.99644565</v>
      </c>
      <c r="DB27" s="11">
        <v>433.03671739999999</v>
      </c>
      <c r="DC27" s="11">
        <v>378.14393207000001</v>
      </c>
      <c r="DD27" s="11">
        <v>405.84676596999998</v>
      </c>
      <c r="DE27" s="11">
        <v>397.37129048999998</v>
      </c>
      <c r="DF27" s="11">
        <v>459.90561291</v>
      </c>
      <c r="DG27" s="11">
        <v>430.13499481999997</v>
      </c>
      <c r="DH27" s="11">
        <v>452.28161872999999</v>
      </c>
      <c r="DI27" s="11">
        <v>514.90248782000003</v>
      </c>
      <c r="DJ27" s="11">
        <v>454.25263838000001</v>
      </c>
      <c r="DK27" s="11">
        <v>371.29456391000002</v>
      </c>
      <c r="DL27" s="11">
        <v>459.65682671000002</v>
      </c>
      <c r="DM27" s="11">
        <v>406.33394611</v>
      </c>
      <c r="DN27" s="11">
        <v>404.93822215</v>
      </c>
      <c r="DO27" s="11">
        <v>405.59177620999998</v>
      </c>
      <c r="DP27" s="11">
        <v>423.44254316000001</v>
      </c>
      <c r="DQ27" s="11">
        <v>422.28458940000002</v>
      </c>
      <c r="DR27" s="11">
        <v>433.55978585999998</v>
      </c>
      <c r="DS27" s="11">
        <v>419.23083703999998</v>
      </c>
      <c r="DT27" s="11">
        <v>437.50990496999998</v>
      </c>
      <c r="DU27" s="11">
        <v>414.84737086000001</v>
      </c>
      <c r="DV27" s="11">
        <v>413.25045626000002</v>
      </c>
      <c r="DW27" s="11">
        <v>428.19280441000001</v>
      </c>
      <c r="DX27" s="11">
        <v>473.25467966999997</v>
      </c>
      <c r="DY27" s="11">
        <v>364.17715622999998</v>
      </c>
      <c r="DZ27" s="11">
        <v>440.37466276999999</v>
      </c>
      <c r="EA27" s="11">
        <v>394.48319845999998</v>
      </c>
      <c r="EB27" s="11">
        <v>502.15415165000002</v>
      </c>
      <c r="EC27" s="11">
        <v>438.08696777</v>
      </c>
      <c r="ED27" s="11">
        <v>398.31295374000001</v>
      </c>
      <c r="EE27" s="11">
        <v>341.71759092000002</v>
      </c>
      <c r="EF27" s="11">
        <v>356.39978595999997</v>
      </c>
      <c r="EG27" s="11">
        <v>375.26439979999998</v>
      </c>
      <c r="EH27" s="11">
        <v>384.51857941999998</v>
      </c>
      <c r="EI27" s="11">
        <v>363.89129028999997</v>
      </c>
      <c r="EJ27" s="11">
        <v>328.21224573000001</v>
      </c>
      <c r="EK27" s="11">
        <v>347.22297032</v>
      </c>
      <c r="EL27" s="11">
        <v>329.28027155000001</v>
      </c>
      <c r="EM27" s="11">
        <v>377.62280903999999</v>
      </c>
      <c r="EN27" s="11">
        <v>344.85618307999999</v>
      </c>
      <c r="EO27" s="11">
        <v>338.06826150000001</v>
      </c>
      <c r="EP27" s="11">
        <v>400.06253095</v>
      </c>
      <c r="EQ27" s="11">
        <v>357.42259792999999</v>
      </c>
      <c r="ER27" s="11">
        <v>300.89101688</v>
      </c>
      <c r="ES27" s="11">
        <v>380.10371156000002</v>
      </c>
      <c r="ET27" s="11">
        <v>326.72079355</v>
      </c>
      <c r="EU27" s="11">
        <v>344.04092201999998</v>
      </c>
      <c r="EV27" s="11">
        <v>310.69969598</v>
      </c>
      <c r="EW27" s="11">
        <v>346.29352034999999</v>
      </c>
      <c r="EX27" s="11">
        <v>338.02982320000001</v>
      </c>
      <c r="EY27" s="11">
        <v>358.07713195999997</v>
      </c>
      <c r="EZ27" s="11">
        <v>326.63013802</v>
      </c>
      <c r="FA27" s="11">
        <v>329.31123357000001</v>
      </c>
      <c r="FB27" s="11">
        <v>331.40243095</v>
      </c>
      <c r="FC27" s="11">
        <v>320.21579588999998</v>
      </c>
      <c r="FD27" s="11">
        <v>333.42515519</v>
      </c>
      <c r="FE27" s="11">
        <v>354.58960000000002</v>
      </c>
      <c r="FF27" s="11">
        <v>287.23257298999999</v>
      </c>
      <c r="FG27" s="11">
        <v>369.98437199</v>
      </c>
      <c r="FH27" s="11">
        <v>334.19473353000001</v>
      </c>
      <c r="FI27" s="11">
        <v>423.77212347</v>
      </c>
      <c r="FJ27" s="11">
        <v>366.96333351999999</v>
      </c>
      <c r="FK27" s="11">
        <v>335.17420816999999</v>
      </c>
      <c r="FL27" s="11">
        <v>629.64600975999997</v>
      </c>
      <c r="FM27" s="11">
        <v>623.73708744999999</v>
      </c>
      <c r="FN27" s="11">
        <v>943.14566792000005</v>
      </c>
      <c r="FO27" s="11">
        <v>845.53302374999998</v>
      </c>
      <c r="FP27" s="11">
        <v>590.78057876000003</v>
      </c>
      <c r="FQ27" s="11">
        <v>503.13370565000002</v>
      </c>
      <c r="FR27" s="11">
        <v>529.22722087</v>
      </c>
      <c r="FS27" s="11">
        <v>588.78907435999997</v>
      </c>
      <c r="FT27" s="11">
        <v>704.58275590000005</v>
      </c>
      <c r="FU27" s="11">
        <v>675.76448770000002</v>
      </c>
      <c r="FV27" s="11">
        <v>908.31092282999998</v>
      </c>
      <c r="FW27" s="11">
        <v>878.20235932000003</v>
      </c>
      <c r="FX27" s="11">
        <v>775.70403624999994</v>
      </c>
      <c r="FY27" s="11">
        <v>578.46448978000001</v>
      </c>
      <c r="FZ27" s="11">
        <v>689.62882735999995</v>
      </c>
      <c r="GA27" s="11">
        <v>642.60489526000003</v>
      </c>
      <c r="GB27" s="11">
        <v>551.81891543999996</v>
      </c>
      <c r="GC27" s="11">
        <v>698.55062993000001</v>
      </c>
      <c r="GD27" s="11">
        <v>607.89910281000004</v>
      </c>
      <c r="GE27" s="11">
        <v>609.87946316</v>
      </c>
      <c r="GF27" s="11">
        <v>621.27535833000002</v>
      </c>
      <c r="GG27" s="11">
        <v>666.38317553000002</v>
      </c>
      <c r="GH27" s="11">
        <v>673.47140223999997</v>
      </c>
      <c r="GI27" s="11">
        <v>591.70037525999999</v>
      </c>
      <c r="GJ27" s="11">
        <v>633.26645987999996</v>
      </c>
      <c r="GK27" s="11">
        <v>625.52413450999995</v>
      </c>
      <c r="GL27" s="11">
        <v>743.47285668999996</v>
      </c>
      <c r="GM27" s="11">
        <v>579.17252667000002</v>
      </c>
      <c r="GN27" s="11">
        <v>622.14908476000005</v>
      </c>
      <c r="GO27" s="11">
        <v>548.26737149999997</v>
      </c>
      <c r="GP27" s="11">
        <v>677.82119717</v>
      </c>
      <c r="GQ27" s="11">
        <v>645.25967102000004</v>
      </c>
      <c r="GR27" s="11">
        <v>556.29208896</v>
      </c>
      <c r="GS27" s="12">
        <v>0.34</v>
      </c>
      <c r="GT27" s="12">
        <v>1.91</v>
      </c>
      <c r="GU27" s="12">
        <v>0.62</v>
      </c>
      <c r="GV27" s="12">
        <v>0.6</v>
      </c>
      <c r="GW27" s="12">
        <v>0.31</v>
      </c>
      <c r="GX27" s="12">
        <v>-0.06</v>
      </c>
      <c r="GY27" s="12">
        <v>4.16</v>
      </c>
      <c r="GZ27" s="12">
        <v>0.53</v>
      </c>
      <c r="HA27" s="12">
        <v>-0.11</v>
      </c>
      <c r="HB27" s="12">
        <v>0.24</v>
      </c>
      <c r="HC27" s="12">
        <v>0.11</v>
      </c>
      <c r="HD27" s="12">
        <v>0.26</v>
      </c>
      <c r="HE27" s="12">
        <v>0.53</v>
      </c>
      <c r="HF27" s="12">
        <v>-0.13</v>
      </c>
      <c r="HG27" s="12">
        <v>0.61</v>
      </c>
      <c r="HH27" s="12">
        <v>0.14000000000000001</v>
      </c>
      <c r="HI27" s="12">
        <v>0.14000000000000001</v>
      </c>
      <c r="HJ27" s="12">
        <v>0.02</v>
      </c>
      <c r="HK27" s="12">
        <v>0.19</v>
      </c>
      <c r="HL27" s="12">
        <v>0.19</v>
      </c>
      <c r="HM27" s="12">
        <v>0.01</v>
      </c>
      <c r="HN27" s="12">
        <v>2.5099999999999998</v>
      </c>
      <c r="HO27" s="12">
        <v>0.44</v>
      </c>
      <c r="HP27" s="12">
        <v>0.04</v>
      </c>
      <c r="HQ27" s="12">
        <v>0.05</v>
      </c>
      <c r="HR27" s="12">
        <v>-0.13</v>
      </c>
      <c r="HS27" s="12">
        <v>0.42</v>
      </c>
      <c r="HT27" s="12">
        <v>0.02</v>
      </c>
      <c r="HU27" s="12">
        <v>0.18</v>
      </c>
      <c r="HV27" s="12">
        <v>0.4</v>
      </c>
      <c r="HW27" s="12">
        <v>0.28000000000000003</v>
      </c>
      <c r="HX27" s="12">
        <v>0.1</v>
      </c>
      <c r="HY27" s="12">
        <v>0.01</v>
      </c>
      <c r="HZ27" s="12">
        <v>4.99</v>
      </c>
      <c r="IA27" s="12">
        <v>6.06</v>
      </c>
      <c r="IB27" s="12">
        <v>9.07</v>
      </c>
      <c r="IC27" s="12">
        <v>6.68</v>
      </c>
      <c r="ID27" s="12">
        <v>4.3499999999999996</v>
      </c>
      <c r="IE27" s="12">
        <v>3.1</v>
      </c>
      <c r="IF27" s="12">
        <v>5.95</v>
      </c>
      <c r="IG27" s="12">
        <v>8.9700000000000006</v>
      </c>
      <c r="IH27" s="12">
        <v>8.16</v>
      </c>
      <c r="II27" s="12">
        <v>3.71</v>
      </c>
      <c r="IJ27" s="12">
        <v>4.62</v>
      </c>
      <c r="IK27" s="12">
        <v>4.2300000000000004</v>
      </c>
      <c r="IL27" s="12">
        <v>4.95</v>
      </c>
      <c r="IM27" s="12">
        <v>0.4</v>
      </c>
      <c r="IN27" s="12">
        <v>7.06</v>
      </c>
      <c r="IO27" s="12">
        <v>0.34</v>
      </c>
      <c r="IP27" s="12">
        <v>4.46</v>
      </c>
      <c r="IQ27" s="12">
        <v>4.33</v>
      </c>
      <c r="IR27" s="12">
        <v>4.04</v>
      </c>
      <c r="IS27" s="12">
        <v>4.68</v>
      </c>
      <c r="IT27" s="12">
        <v>4.45</v>
      </c>
      <c r="IU27" s="12">
        <v>6.68</v>
      </c>
      <c r="IV27" s="12">
        <v>6</v>
      </c>
      <c r="IW27" s="12">
        <v>4.1399999999999997</v>
      </c>
      <c r="IX27" s="12">
        <v>7.53</v>
      </c>
      <c r="IY27" s="12">
        <v>9</v>
      </c>
      <c r="IZ27" s="12">
        <v>9.09</v>
      </c>
      <c r="JA27" s="12">
        <v>3.37</v>
      </c>
      <c r="JB27" s="12">
        <v>5.94</v>
      </c>
      <c r="JC27" s="12">
        <v>4.0199999999999996</v>
      </c>
      <c r="JD27" s="12">
        <v>7.73</v>
      </c>
      <c r="JE27" s="12">
        <v>6.88</v>
      </c>
      <c r="JF27" s="12">
        <v>3.75</v>
      </c>
      <c r="JG27" s="11">
        <v>5.51</v>
      </c>
      <c r="JH27" s="11">
        <v>6.25</v>
      </c>
      <c r="JI27" s="11">
        <v>9.44</v>
      </c>
      <c r="JJ27" s="11">
        <v>6.8</v>
      </c>
      <c r="JK27" s="11">
        <v>4.51</v>
      </c>
      <c r="JL27" s="11">
        <v>3.55</v>
      </c>
      <c r="JM27" s="11">
        <v>5.97</v>
      </c>
      <c r="JN27" s="11">
        <v>10.210000000000001</v>
      </c>
      <c r="JO27" s="11">
        <v>8.31</v>
      </c>
      <c r="JP27" s="11">
        <v>4.84</v>
      </c>
      <c r="JQ27" s="11">
        <v>5.09</v>
      </c>
      <c r="JR27" s="11">
        <v>4.3899999999999997</v>
      </c>
      <c r="JS27" s="11">
        <v>5.3</v>
      </c>
      <c r="JT27" s="11">
        <v>4.5599999999999996</v>
      </c>
      <c r="JU27" s="11">
        <v>6.74</v>
      </c>
      <c r="JV27" s="11">
        <v>4.46</v>
      </c>
      <c r="JW27" s="11">
        <v>4.58</v>
      </c>
      <c r="JX27" s="11">
        <v>4.5199999999999996</v>
      </c>
      <c r="JY27" s="11">
        <v>4.38</v>
      </c>
      <c r="JZ27" s="11">
        <v>4.79</v>
      </c>
      <c r="KA27" s="11">
        <v>4.5199999999999996</v>
      </c>
      <c r="KB27" s="11">
        <v>6.72</v>
      </c>
      <c r="KC27" s="11">
        <v>6.23</v>
      </c>
      <c r="KD27" s="11">
        <v>4.2300000000000004</v>
      </c>
      <c r="KE27" s="11">
        <v>7.79</v>
      </c>
      <c r="KF27" s="11">
        <v>9.31</v>
      </c>
      <c r="KG27" s="11">
        <v>9.39</v>
      </c>
      <c r="KH27" s="11">
        <v>3.51</v>
      </c>
      <c r="KI27" s="11">
        <v>6.89</v>
      </c>
      <c r="KJ27" s="11">
        <v>4.4800000000000004</v>
      </c>
      <c r="KK27" s="11">
        <v>7.87</v>
      </c>
      <c r="KL27" s="11">
        <v>7.04</v>
      </c>
      <c r="KM27" s="11">
        <v>6.98</v>
      </c>
    </row>
    <row r="28" spans="1:299" x14ac:dyDescent="0.25">
      <c r="A28">
        <v>26</v>
      </c>
      <c r="B28" s="1">
        <v>41214</v>
      </c>
      <c r="C28" s="11">
        <v>851.96</v>
      </c>
      <c r="D28" s="11">
        <v>870.51</v>
      </c>
      <c r="E28" s="11">
        <v>906.07</v>
      </c>
      <c r="F28" s="11">
        <v>945.79</v>
      </c>
      <c r="G28" s="11">
        <v>883.37</v>
      </c>
      <c r="H28" s="11">
        <v>941.25</v>
      </c>
      <c r="I28" s="11">
        <v>846.14</v>
      </c>
      <c r="J28" s="11">
        <v>820.72</v>
      </c>
      <c r="K28" s="11">
        <v>874.14</v>
      </c>
      <c r="L28" s="11">
        <v>797.69</v>
      </c>
      <c r="M28" s="11">
        <v>861</v>
      </c>
      <c r="N28" s="11">
        <v>776.96</v>
      </c>
      <c r="O28" s="11">
        <v>788.65</v>
      </c>
      <c r="P28" s="11">
        <v>737.4</v>
      </c>
      <c r="Q28" s="11">
        <v>833.36</v>
      </c>
      <c r="R28" s="11">
        <v>763.56</v>
      </c>
      <c r="S28" s="11">
        <v>809.35</v>
      </c>
      <c r="T28" s="11">
        <v>763.9</v>
      </c>
      <c r="U28" s="11">
        <v>800.36</v>
      </c>
      <c r="V28" s="11">
        <v>885.47</v>
      </c>
      <c r="W28" s="11">
        <v>790.23</v>
      </c>
      <c r="X28" s="11">
        <v>766.22</v>
      </c>
      <c r="Y28" s="11">
        <v>962.44</v>
      </c>
      <c r="Z28" s="11">
        <v>921.53</v>
      </c>
      <c r="AA28" s="11">
        <v>864.79</v>
      </c>
      <c r="AB28" s="11">
        <v>896.39</v>
      </c>
      <c r="AC28" s="11">
        <v>874.12</v>
      </c>
      <c r="AD28" s="11">
        <v>802.76</v>
      </c>
      <c r="AE28" s="11">
        <v>863.39</v>
      </c>
      <c r="AF28" s="11">
        <v>841.68</v>
      </c>
      <c r="AG28" s="11">
        <v>878.97</v>
      </c>
      <c r="AH28" s="11">
        <v>830.74</v>
      </c>
      <c r="AI28" s="11">
        <v>903.06</v>
      </c>
      <c r="AJ28" s="11">
        <v>452.14</v>
      </c>
      <c r="AK28" s="11">
        <v>481.98</v>
      </c>
      <c r="AL28" s="11">
        <v>492.93</v>
      </c>
      <c r="AM28" s="11">
        <v>535.19000000000005</v>
      </c>
      <c r="AN28" s="11">
        <v>490.27</v>
      </c>
      <c r="AO28" s="11">
        <v>497.26</v>
      </c>
      <c r="AP28" s="11">
        <v>465.79</v>
      </c>
      <c r="AQ28" s="11">
        <v>479.27</v>
      </c>
      <c r="AR28" s="11">
        <v>484.17</v>
      </c>
      <c r="AS28" s="11">
        <v>446.92</v>
      </c>
      <c r="AT28" s="11">
        <v>492.48</v>
      </c>
      <c r="AU28" s="11">
        <v>443.55</v>
      </c>
      <c r="AV28" s="11">
        <v>446.17</v>
      </c>
      <c r="AW28" s="11">
        <v>426.36</v>
      </c>
      <c r="AX28" s="11">
        <v>480.07</v>
      </c>
      <c r="AY28" s="11">
        <v>434.44</v>
      </c>
      <c r="AZ28" s="11">
        <v>463.53</v>
      </c>
      <c r="BA28" s="11">
        <v>416.72</v>
      </c>
      <c r="BB28" s="11">
        <v>428.51</v>
      </c>
      <c r="BC28" s="11">
        <v>447.95</v>
      </c>
      <c r="BD28" s="11">
        <v>429.17</v>
      </c>
      <c r="BE28" s="11">
        <v>410.25</v>
      </c>
      <c r="BF28" s="11">
        <v>470</v>
      </c>
      <c r="BG28" s="11">
        <v>453.46</v>
      </c>
      <c r="BH28" s="11">
        <v>432.49</v>
      </c>
      <c r="BI28" s="11">
        <v>426.94</v>
      </c>
      <c r="BJ28" s="11">
        <v>429.1</v>
      </c>
      <c r="BK28" s="11">
        <v>445.07</v>
      </c>
      <c r="BL28" s="11">
        <v>484.82</v>
      </c>
      <c r="BM28" s="11">
        <v>485.31</v>
      </c>
      <c r="BN28" s="11">
        <v>483.53</v>
      </c>
      <c r="BO28" s="11">
        <v>475.51</v>
      </c>
      <c r="BP28" s="11">
        <v>499.25</v>
      </c>
      <c r="BQ28" s="11">
        <v>399.82</v>
      </c>
      <c r="BR28" s="11">
        <v>388.53</v>
      </c>
      <c r="BS28" s="11">
        <v>413.14</v>
      </c>
      <c r="BT28" s="11">
        <v>410.6</v>
      </c>
      <c r="BU28" s="11">
        <v>393.1</v>
      </c>
      <c r="BV28" s="11">
        <v>443.99</v>
      </c>
      <c r="BW28" s="11">
        <v>380.35</v>
      </c>
      <c r="BX28" s="11">
        <v>341.45</v>
      </c>
      <c r="BY28" s="11">
        <v>389.97</v>
      </c>
      <c r="BZ28" s="11">
        <v>350.77</v>
      </c>
      <c r="CA28" s="11">
        <v>368.52</v>
      </c>
      <c r="CB28" s="11">
        <v>333.41</v>
      </c>
      <c r="CC28" s="11">
        <v>342.48</v>
      </c>
      <c r="CD28" s="11">
        <v>311.04000000000002</v>
      </c>
      <c r="CE28" s="11">
        <v>353.29</v>
      </c>
      <c r="CF28" s="11">
        <v>329.12</v>
      </c>
      <c r="CG28" s="11">
        <v>345.82</v>
      </c>
      <c r="CH28" s="11">
        <v>347.18</v>
      </c>
      <c r="CI28" s="11">
        <v>371.85</v>
      </c>
      <c r="CJ28" s="11">
        <v>437.52</v>
      </c>
      <c r="CK28" s="11">
        <v>361.06</v>
      </c>
      <c r="CL28" s="11">
        <v>355.97</v>
      </c>
      <c r="CM28" s="11">
        <v>492.44</v>
      </c>
      <c r="CN28" s="11">
        <v>468.07</v>
      </c>
      <c r="CO28" s="11">
        <v>432.3</v>
      </c>
      <c r="CP28" s="11">
        <v>469.45</v>
      </c>
      <c r="CQ28" s="11">
        <v>445.02</v>
      </c>
      <c r="CR28" s="11">
        <v>357.69</v>
      </c>
      <c r="CS28" s="11">
        <v>378.57</v>
      </c>
      <c r="CT28" s="11">
        <v>356.37</v>
      </c>
      <c r="CU28" s="11">
        <v>395.44</v>
      </c>
      <c r="CV28" s="11">
        <v>355.23</v>
      </c>
      <c r="CW28" s="11">
        <v>403.81</v>
      </c>
      <c r="CX28" s="11">
        <v>426.34677776000001</v>
      </c>
      <c r="CY28" s="11">
        <v>433.59956541000003</v>
      </c>
      <c r="CZ28" s="11">
        <v>505.13279505999998</v>
      </c>
      <c r="DA28" s="11">
        <v>502.04032396999997</v>
      </c>
      <c r="DB28" s="11">
        <v>432.47376967000002</v>
      </c>
      <c r="DC28" s="11">
        <v>391.00082576</v>
      </c>
      <c r="DD28" s="11">
        <v>405.48150387999999</v>
      </c>
      <c r="DE28" s="11">
        <v>398.48393010000001</v>
      </c>
      <c r="DF28" s="11">
        <v>459.53768841999999</v>
      </c>
      <c r="DG28" s="11">
        <v>430.95225131000001</v>
      </c>
      <c r="DH28" s="11">
        <v>453.68369174999998</v>
      </c>
      <c r="DI28" s="11">
        <v>516.29272453999999</v>
      </c>
      <c r="DJ28" s="11">
        <v>455.38826998000002</v>
      </c>
      <c r="DK28" s="11">
        <v>371.59159956000002</v>
      </c>
      <c r="DL28" s="11">
        <v>460.80596878</v>
      </c>
      <c r="DM28" s="11">
        <v>408.24371566000002</v>
      </c>
      <c r="DN28" s="11">
        <v>404.41180245999999</v>
      </c>
      <c r="DO28" s="11">
        <v>405.91624962999998</v>
      </c>
      <c r="DP28" s="11">
        <v>423.35785464999998</v>
      </c>
      <c r="DQ28" s="11">
        <v>423.76258546000003</v>
      </c>
      <c r="DR28" s="11">
        <v>434.94717716999997</v>
      </c>
      <c r="DS28" s="11">
        <v>425.05814566999999</v>
      </c>
      <c r="DT28" s="11">
        <v>438.69118171000002</v>
      </c>
      <c r="DU28" s="11">
        <v>416.21636718000002</v>
      </c>
      <c r="DV28" s="11">
        <v>413.53973158000002</v>
      </c>
      <c r="DW28" s="11">
        <v>428.57817792999998</v>
      </c>
      <c r="DX28" s="11">
        <v>473.39665607000001</v>
      </c>
      <c r="DY28" s="11">
        <v>364.35924481000001</v>
      </c>
      <c r="DZ28" s="11">
        <v>440.72696250000001</v>
      </c>
      <c r="EA28" s="11">
        <v>395.62719973999998</v>
      </c>
      <c r="EB28" s="11">
        <v>501.45113584000001</v>
      </c>
      <c r="EC28" s="11">
        <v>438.74409822000001</v>
      </c>
      <c r="ED28" s="11">
        <v>398.95025447</v>
      </c>
      <c r="EE28" s="11">
        <v>342.43519786000002</v>
      </c>
      <c r="EF28" s="11">
        <v>356.11466612999999</v>
      </c>
      <c r="EG28" s="11">
        <v>375.48955844</v>
      </c>
      <c r="EH28" s="11">
        <v>388.70983194000002</v>
      </c>
      <c r="EI28" s="11">
        <v>362.03544470999998</v>
      </c>
      <c r="EJ28" s="11">
        <v>327.29325144000001</v>
      </c>
      <c r="EK28" s="11">
        <v>346.63269127000001</v>
      </c>
      <c r="EL28" s="11">
        <v>329.90590407000002</v>
      </c>
      <c r="EM28" s="11">
        <v>378.75567747000002</v>
      </c>
      <c r="EN28" s="11">
        <v>344.89066869999999</v>
      </c>
      <c r="EO28" s="11">
        <v>338.94723898000001</v>
      </c>
      <c r="EP28" s="11">
        <v>401.9828311</v>
      </c>
      <c r="EQ28" s="11">
        <v>359.03099961999999</v>
      </c>
      <c r="ER28" s="11">
        <v>301.16181879999999</v>
      </c>
      <c r="ES28" s="11">
        <v>381.66213678000003</v>
      </c>
      <c r="ET28" s="11">
        <v>323.78030640999998</v>
      </c>
      <c r="EU28" s="11">
        <v>343.18081970999998</v>
      </c>
      <c r="EV28" s="11">
        <v>311.16574551999997</v>
      </c>
      <c r="EW28" s="11">
        <v>346.18963229000002</v>
      </c>
      <c r="EX28" s="11">
        <v>339.92279021000002</v>
      </c>
      <c r="EY28" s="11">
        <v>360.22559475000003</v>
      </c>
      <c r="EZ28" s="11">
        <v>326.72812706000002</v>
      </c>
      <c r="FA28" s="11">
        <v>331.15537647999997</v>
      </c>
      <c r="FB28" s="11">
        <v>333.29142481000002</v>
      </c>
      <c r="FC28" s="11">
        <v>321.01633537999999</v>
      </c>
      <c r="FD28" s="11">
        <v>334.05866298000001</v>
      </c>
      <c r="FE28" s="11">
        <v>356.362548</v>
      </c>
      <c r="FF28" s="11">
        <v>287.49108231000002</v>
      </c>
      <c r="FG28" s="11">
        <v>369.24440325</v>
      </c>
      <c r="FH28" s="11">
        <v>335.86570719999997</v>
      </c>
      <c r="FI28" s="11">
        <v>422.67031594999997</v>
      </c>
      <c r="FJ28" s="11">
        <v>367.91743818999998</v>
      </c>
      <c r="FK28" s="11">
        <v>331.15211767</v>
      </c>
      <c r="FL28" s="11">
        <v>631.15716018000001</v>
      </c>
      <c r="FM28" s="11">
        <v>626.48153062999995</v>
      </c>
      <c r="FN28" s="11">
        <v>944.08881358999997</v>
      </c>
      <c r="FO28" s="11">
        <v>845.53302374999998</v>
      </c>
      <c r="FP28" s="11">
        <v>592.84831079000003</v>
      </c>
      <c r="FQ28" s="11">
        <v>542.62970154000004</v>
      </c>
      <c r="FR28" s="11">
        <v>529.22722087</v>
      </c>
      <c r="FS28" s="11">
        <v>591.26198847000001</v>
      </c>
      <c r="FT28" s="11">
        <v>700.70755073999999</v>
      </c>
      <c r="FU28" s="11">
        <v>678.60269855000001</v>
      </c>
      <c r="FV28" s="11">
        <v>911.85333543000002</v>
      </c>
      <c r="FW28" s="11">
        <v>878.20235932000003</v>
      </c>
      <c r="FX28" s="11">
        <v>775.62646585000005</v>
      </c>
      <c r="FY28" s="11">
        <v>578.75372202000005</v>
      </c>
      <c r="FZ28" s="11">
        <v>689.83571601000006</v>
      </c>
      <c r="GA28" s="11">
        <v>657.57758932000002</v>
      </c>
      <c r="GB28" s="11">
        <v>551.98446110999998</v>
      </c>
      <c r="GC28" s="11">
        <v>698.55062993000001</v>
      </c>
      <c r="GD28" s="11">
        <v>607.89910281000004</v>
      </c>
      <c r="GE28" s="11">
        <v>610.73329440999998</v>
      </c>
      <c r="GF28" s="11">
        <v>621.27535833000002</v>
      </c>
      <c r="GG28" s="11">
        <v>686.37467079999999</v>
      </c>
      <c r="GH28" s="11">
        <v>673.47140223999997</v>
      </c>
      <c r="GI28" s="11">
        <v>592.29207564000001</v>
      </c>
      <c r="GJ28" s="11">
        <v>632.56986676999998</v>
      </c>
      <c r="GK28" s="11">
        <v>625.52413450999995</v>
      </c>
      <c r="GL28" s="11">
        <v>740.42461797999999</v>
      </c>
      <c r="GM28" s="11">
        <v>579.17252667000002</v>
      </c>
      <c r="GN28" s="11">
        <v>624.94875563999994</v>
      </c>
      <c r="GO28" s="11">
        <v>548.26737149999997</v>
      </c>
      <c r="GP28" s="11">
        <v>677.82119717</v>
      </c>
      <c r="GQ28" s="11">
        <v>645.25967102000004</v>
      </c>
      <c r="GR28" s="11">
        <v>566.86163865000003</v>
      </c>
      <c r="GS28" s="12">
        <v>0.22</v>
      </c>
      <c r="GT28" s="12">
        <v>0.15</v>
      </c>
      <c r="GU28" s="12">
        <v>0.08</v>
      </c>
      <c r="GV28" s="12">
        <v>0.61</v>
      </c>
      <c r="GW28" s="12">
        <v>-0.13</v>
      </c>
      <c r="GX28" s="12">
        <v>3.4</v>
      </c>
      <c r="GY28" s="12">
        <v>-0.09</v>
      </c>
      <c r="GZ28" s="12">
        <v>0.28000000000000003</v>
      </c>
      <c r="HA28" s="12">
        <v>-0.08</v>
      </c>
      <c r="HB28" s="12">
        <v>0.19</v>
      </c>
      <c r="HC28" s="12">
        <v>0.31</v>
      </c>
      <c r="HD28" s="12">
        <v>0.27</v>
      </c>
      <c r="HE28" s="12">
        <v>0.25</v>
      </c>
      <c r="HF28" s="12">
        <v>0.08</v>
      </c>
      <c r="HG28" s="12">
        <v>0.25</v>
      </c>
      <c r="HH28" s="12">
        <v>0.47</v>
      </c>
      <c r="HI28" s="12">
        <v>-0.13</v>
      </c>
      <c r="HJ28" s="12">
        <v>0.08</v>
      </c>
      <c r="HK28" s="12">
        <v>-0.02</v>
      </c>
      <c r="HL28" s="12">
        <v>0.35</v>
      </c>
      <c r="HM28" s="12">
        <v>0.32</v>
      </c>
      <c r="HN28" s="12">
        <v>1.39</v>
      </c>
      <c r="HO28" s="12">
        <v>0.27</v>
      </c>
      <c r="HP28" s="12">
        <v>0.33</v>
      </c>
      <c r="HQ28" s="12">
        <v>7.0000000000000007E-2</v>
      </c>
      <c r="HR28" s="12">
        <v>0.09</v>
      </c>
      <c r="HS28" s="12">
        <v>0.03</v>
      </c>
      <c r="HT28" s="12">
        <v>0.05</v>
      </c>
      <c r="HU28" s="12">
        <v>0.08</v>
      </c>
      <c r="HV28" s="12">
        <v>0.28999999999999998</v>
      </c>
      <c r="HW28" s="12">
        <v>-0.14000000000000001</v>
      </c>
      <c r="HX28" s="12">
        <v>0.15</v>
      </c>
      <c r="HY28" s="12">
        <v>0.16</v>
      </c>
      <c r="HZ28" s="12">
        <v>5.23</v>
      </c>
      <c r="IA28" s="12">
        <v>6.22</v>
      </c>
      <c r="IB28" s="12">
        <v>9.16</v>
      </c>
      <c r="IC28" s="12">
        <v>7.34</v>
      </c>
      <c r="ID28" s="12">
        <v>4.22</v>
      </c>
      <c r="IE28" s="12">
        <v>6.6</v>
      </c>
      <c r="IF28" s="12">
        <v>5.86</v>
      </c>
      <c r="IG28" s="12">
        <v>9.2799999999999994</v>
      </c>
      <c r="IH28" s="12">
        <v>8.07</v>
      </c>
      <c r="II28" s="12">
        <v>3.91</v>
      </c>
      <c r="IJ28" s="12">
        <v>4.95</v>
      </c>
      <c r="IK28" s="12">
        <v>4.51</v>
      </c>
      <c r="IL28" s="12">
        <v>5.21</v>
      </c>
      <c r="IM28" s="12">
        <v>0.48</v>
      </c>
      <c r="IN28" s="12">
        <v>7.33</v>
      </c>
      <c r="IO28" s="12">
        <v>0.81</v>
      </c>
      <c r="IP28" s="12">
        <v>4.32</v>
      </c>
      <c r="IQ28" s="12">
        <v>4.42</v>
      </c>
      <c r="IR28" s="12">
        <v>4.0199999999999996</v>
      </c>
      <c r="IS28" s="12">
        <v>5.05</v>
      </c>
      <c r="IT28" s="12">
        <v>4.79</v>
      </c>
      <c r="IU28" s="12">
        <v>8.16</v>
      </c>
      <c r="IV28" s="12">
        <v>6.29</v>
      </c>
      <c r="IW28" s="12">
        <v>4.4800000000000004</v>
      </c>
      <c r="IX28" s="12">
        <v>7.6</v>
      </c>
      <c r="IY28" s="12">
        <v>9.1</v>
      </c>
      <c r="IZ28" s="12">
        <v>9.1300000000000008</v>
      </c>
      <c r="JA28" s="12">
        <v>3.42</v>
      </c>
      <c r="JB28" s="12">
        <v>6.03</v>
      </c>
      <c r="JC28" s="12">
        <v>4.32</v>
      </c>
      <c r="JD28" s="12">
        <v>7.58</v>
      </c>
      <c r="JE28" s="12">
        <v>7.04</v>
      </c>
      <c r="JF28" s="12">
        <v>3.91</v>
      </c>
      <c r="JG28" s="11">
        <v>5.36</v>
      </c>
      <c r="JH28" s="11">
        <v>6.3</v>
      </c>
      <c r="JI28" s="11">
        <v>9.2100000000000009</v>
      </c>
      <c r="JJ28" s="11">
        <v>7.33</v>
      </c>
      <c r="JK28" s="11">
        <v>4.2300000000000004</v>
      </c>
      <c r="JL28" s="11">
        <v>6.61</v>
      </c>
      <c r="JM28" s="11">
        <v>5.83</v>
      </c>
      <c r="JN28" s="11">
        <v>10.41</v>
      </c>
      <c r="JO28" s="11">
        <v>8.2100000000000009</v>
      </c>
      <c r="JP28" s="11">
        <v>4.05</v>
      </c>
      <c r="JQ28" s="11">
        <v>5.16</v>
      </c>
      <c r="JR28" s="11">
        <v>4.5199999999999996</v>
      </c>
      <c r="JS28" s="11">
        <v>5.39</v>
      </c>
      <c r="JT28" s="11">
        <v>0.48</v>
      </c>
      <c r="JU28" s="11">
        <v>7.35</v>
      </c>
      <c r="JV28" s="11">
        <v>0.92</v>
      </c>
      <c r="JW28" s="11">
        <v>4.3899999999999997</v>
      </c>
      <c r="JX28" s="11">
        <v>4.49</v>
      </c>
      <c r="JY28" s="11">
        <v>4.24</v>
      </c>
      <c r="JZ28" s="11">
        <v>5.15</v>
      </c>
      <c r="KA28" s="11">
        <v>4.8600000000000003</v>
      </c>
      <c r="KB28" s="11">
        <v>8.18</v>
      </c>
      <c r="KC28" s="11">
        <v>6.5</v>
      </c>
      <c r="KD28" s="11">
        <v>4.5599999999999996</v>
      </c>
      <c r="KE28" s="11">
        <v>7.79</v>
      </c>
      <c r="KF28" s="11">
        <v>9.32</v>
      </c>
      <c r="KG28" s="11">
        <v>9.42</v>
      </c>
      <c r="KH28" s="11">
        <v>3.46</v>
      </c>
      <c r="KI28" s="11">
        <v>6.19</v>
      </c>
      <c r="KJ28" s="11">
        <v>4.7</v>
      </c>
      <c r="KK28" s="11">
        <v>7.58</v>
      </c>
      <c r="KL28" s="11">
        <v>7.2</v>
      </c>
      <c r="KM28" s="11">
        <v>4.12</v>
      </c>
    </row>
    <row r="29" spans="1:299" x14ac:dyDescent="0.25">
      <c r="A29">
        <v>27</v>
      </c>
      <c r="B29" s="1">
        <v>41244</v>
      </c>
      <c r="C29" s="11">
        <v>855.64</v>
      </c>
      <c r="D29" s="11">
        <v>873.05</v>
      </c>
      <c r="E29" s="11">
        <v>910.69</v>
      </c>
      <c r="F29" s="11">
        <v>948.68</v>
      </c>
      <c r="G29" s="11">
        <v>884.96</v>
      </c>
      <c r="H29" s="11">
        <v>940.69</v>
      </c>
      <c r="I29" s="11">
        <v>849.22</v>
      </c>
      <c r="J29" s="11">
        <v>821.88</v>
      </c>
      <c r="K29" s="11">
        <v>877.42</v>
      </c>
      <c r="L29" s="11">
        <v>805.66</v>
      </c>
      <c r="M29" s="11">
        <v>872.01</v>
      </c>
      <c r="N29" s="11">
        <v>777.31</v>
      </c>
      <c r="O29" s="11">
        <v>789.67</v>
      </c>
      <c r="P29" s="11">
        <v>765.59</v>
      </c>
      <c r="Q29" s="11">
        <v>833.5</v>
      </c>
      <c r="R29" s="11">
        <v>788.22</v>
      </c>
      <c r="S29" s="11">
        <v>809.13</v>
      </c>
      <c r="T29" s="11">
        <v>764.91</v>
      </c>
      <c r="U29" s="11">
        <v>802.21</v>
      </c>
      <c r="V29" s="11">
        <v>886.58</v>
      </c>
      <c r="W29" s="11">
        <v>790.36</v>
      </c>
      <c r="X29" s="11">
        <v>767.85</v>
      </c>
      <c r="Y29" s="11">
        <v>965.6</v>
      </c>
      <c r="Z29" s="11">
        <v>922.37</v>
      </c>
      <c r="AA29" s="11">
        <v>867.62</v>
      </c>
      <c r="AB29" s="11">
        <v>897.12</v>
      </c>
      <c r="AC29" s="11">
        <v>882.5</v>
      </c>
      <c r="AD29" s="11">
        <v>803.79</v>
      </c>
      <c r="AE29" s="11">
        <v>865.3</v>
      </c>
      <c r="AF29" s="11">
        <v>845.74</v>
      </c>
      <c r="AG29" s="11">
        <v>882.54</v>
      </c>
      <c r="AH29" s="11">
        <v>829.28</v>
      </c>
      <c r="AI29" s="11">
        <v>905.97</v>
      </c>
      <c r="AJ29" s="11">
        <v>453.79</v>
      </c>
      <c r="AK29" s="11">
        <v>484.96</v>
      </c>
      <c r="AL29" s="11">
        <v>496.53</v>
      </c>
      <c r="AM29" s="11">
        <v>538.08000000000004</v>
      </c>
      <c r="AN29" s="11">
        <v>492.68</v>
      </c>
      <c r="AO29" s="11">
        <v>496.7</v>
      </c>
      <c r="AP29" s="11">
        <v>469.62</v>
      </c>
      <c r="AQ29" s="11">
        <v>480.43</v>
      </c>
      <c r="AR29" s="11">
        <v>487.39</v>
      </c>
      <c r="AS29" s="11">
        <v>446.81</v>
      </c>
      <c r="AT29" s="11">
        <v>489.94</v>
      </c>
      <c r="AU29" s="11">
        <v>443.9</v>
      </c>
      <c r="AV29" s="11">
        <v>447.19</v>
      </c>
      <c r="AW29" s="11">
        <v>424.76</v>
      </c>
      <c r="AX29" s="11">
        <v>480.33</v>
      </c>
      <c r="AY29" s="11">
        <v>432.18</v>
      </c>
      <c r="AZ29" s="11">
        <v>463.31</v>
      </c>
      <c r="BA29" s="11">
        <v>417.73</v>
      </c>
      <c r="BB29" s="11">
        <v>430.36</v>
      </c>
      <c r="BC29" s="11">
        <v>450.71</v>
      </c>
      <c r="BD29" s="11">
        <v>429.27</v>
      </c>
      <c r="BE29" s="11">
        <v>411.78</v>
      </c>
      <c r="BF29" s="11">
        <v>473.16</v>
      </c>
      <c r="BG29" s="11">
        <v>457.77</v>
      </c>
      <c r="BH29" s="11">
        <v>433.89</v>
      </c>
      <c r="BI29" s="11">
        <v>427.67</v>
      </c>
      <c r="BJ29" s="11">
        <v>432.08</v>
      </c>
      <c r="BK29" s="11">
        <v>446.1</v>
      </c>
      <c r="BL29" s="11">
        <v>486.73</v>
      </c>
      <c r="BM29" s="11">
        <v>489.37</v>
      </c>
      <c r="BN29" s="11">
        <v>487.1</v>
      </c>
      <c r="BO29" s="11">
        <v>474.05</v>
      </c>
      <c r="BP29" s="11">
        <v>502.16</v>
      </c>
      <c r="BQ29" s="11">
        <v>401.85</v>
      </c>
      <c r="BR29" s="11">
        <v>388.09</v>
      </c>
      <c r="BS29" s="11">
        <v>414.16</v>
      </c>
      <c r="BT29" s="11">
        <v>410.6</v>
      </c>
      <c r="BU29" s="11">
        <v>392.28</v>
      </c>
      <c r="BV29" s="11">
        <v>443.99</v>
      </c>
      <c r="BW29" s="11">
        <v>379.6</v>
      </c>
      <c r="BX29" s="11">
        <v>341.45</v>
      </c>
      <c r="BY29" s="11">
        <v>390.03</v>
      </c>
      <c r="BZ29" s="11">
        <v>358.85</v>
      </c>
      <c r="CA29" s="11">
        <v>382.07</v>
      </c>
      <c r="CB29" s="11">
        <v>333.41</v>
      </c>
      <c r="CC29" s="11">
        <v>342.48</v>
      </c>
      <c r="CD29" s="11">
        <v>340.83</v>
      </c>
      <c r="CE29" s="11">
        <v>353.17</v>
      </c>
      <c r="CF29" s="11">
        <v>356.04</v>
      </c>
      <c r="CG29" s="11">
        <v>345.82</v>
      </c>
      <c r="CH29" s="11">
        <v>347.18</v>
      </c>
      <c r="CI29" s="11">
        <v>371.85</v>
      </c>
      <c r="CJ29" s="11">
        <v>435.87</v>
      </c>
      <c r="CK29" s="11">
        <v>361.09</v>
      </c>
      <c r="CL29" s="11">
        <v>356.07</v>
      </c>
      <c r="CM29" s="11">
        <v>492.44</v>
      </c>
      <c r="CN29" s="11">
        <v>464.6</v>
      </c>
      <c r="CO29" s="11">
        <v>433.73</v>
      </c>
      <c r="CP29" s="11">
        <v>469.45</v>
      </c>
      <c r="CQ29" s="11">
        <v>450.42</v>
      </c>
      <c r="CR29" s="11">
        <v>357.69</v>
      </c>
      <c r="CS29" s="11">
        <v>378.57</v>
      </c>
      <c r="CT29" s="11">
        <v>356.37</v>
      </c>
      <c r="CU29" s="11">
        <v>395.44</v>
      </c>
      <c r="CV29" s="11">
        <v>355.23</v>
      </c>
      <c r="CW29" s="11">
        <v>403.81</v>
      </c>
      <c r="CX29" s="11">
        <v>428.18006889999998</v>
      </c>
      <c r="CY29" s="11">
        <v>434.85700415000002</v>
      </c>
      <c r="CZ29" s="11">
        <v>507.70897230999998</v>
      </c>
      <c r="DA29" s="11">
        <v>503.59664896999999</v>
      </c>
      <c r="DB29" s="11">
        <v>433.25222245999998</v>
      </c>
      <c r="DC29" s="11">
        <v>390.76622526</v>
      </c>
      <c r="DD29" s="11">
        <v>406.94123729</v>
      </c>
      <c r="DE29" s="11">
        <v>399.04180760000003</v>
      </c>
      <c r="DF29" s="11">
        <v>461.28393163999999</v>
      </c>
      <c r="DG29" s="11">
        <v>435.26177381999997</v>
      </c>
      <c r="DH29" s="11">
        <v>459.49084299999998</v>
      </c>
      <c r="DI29" s="11">
        <v>516.55087089999995</v>
      </c>
      <c r="DJ29" s="11">
        <v>455.98027473000002</v>
      </c>
      <c r="DK29" s="11">
        <v>385.78639865999997</v>
      </c>
      <c r="DL29" s="11">
        <v>460.89812997000001</v>
      </c>
      <c r="DM29" s="11">
        <v>421.42998768000001</v>
      </c>
      <c r="DN29" s="11">
        <v>404.29047892</v>
      </c>
      <c r="DO29" s="11">
        <v>406.44394075000002</v>
      </c>
      <c r="DP29" s="11">
        <v>424.33157771999998</v>
      </c>
      <c r="DQ29" s="11">
        <v>424.31347682000001</v>
      </c>
      <c r="DR29" s="11">
        <v>435.03416661</v>
      </c>
      <c r="DS29" s="11">
        <v>425.95076777999998</v>
      </c>
      <c r="DT29" s="11">
        <v>440.13886260999999</v>
      </c>
      <c r="DU29" s="11">
        <v>416.59096190999998</v>
      </c>
      <c r="DV29" s="11">
        <v>414.90441269000002</v>
      </c>
      <c r="DW29" s="11">
        <v>428.92104046999998</v>
      </c>
      <c r="DX29" s="11">
        <v>477.94126397000002</v>
      </c>
      <c r="DY29" s="11">
        <v>364.83291183</v>
      </c>
      <c r="DZ29" s="11">
        <v>441.69656182</v>
      </c>
      <c r="EA29" s="11">
        <v>397.5262103</v>
      </c>
      <c r="EB29" s="11">
        <v>503.50708550000002</v>
      </c>
      <c r="EC29" s="11">
        <v>437.95435884</v>
      </c>
      <c r="ED29" s="11">
        <v>400.22689528000001</v>
      </c>
      <c r="EE29" s="11">
        <v>343.66796456999998</v>
      </c>
      <c r="EF29" s="11">
        <v>358.32257706000001</v>
      </c>
      <c r="EG29" s="11">
        <v>378.23063222000002</v>
      </c>
      <c r="EH29" s="11">
        <v>390.80886502999999</v>
      </c>
      <c r="EI29" s="11">
        <v>363.80941839000002</v>
      </c>
      <c r="EJ29" s="11">
        <v>326.93322885999999</v>
      </c>
      <c r="EK29" s="11">
        <v>349.47507933999998</v>
      </c>
      <c r="EL29" s="11">
        <v>330.69767824000002</v>
      </c>
      <c r="EM29" s="11">
        <v>381.29334051000001</v>
      </c>
      <c r="EN29" s="11">
        <v>344.82169056999999</v>
      </c>
      <c r="EO29" s="11">
        <v>337.18471333999997</v>
      </c>
      <c r="EP29" s="11">
        <v>402.30441736</v>
      </c>
      <c r="EQ29" s="11">
        <v>359.85677091999997</v>
      </c>
      <c r="ER29" s="11">
        <v>300.01740389000003</v>
      </c>
      <c r="ES29" s="11">
        <v>381.85296785000003</v>
      </c>
      <c r="ET29" s="11">
        <v>322.09664881999998</v>
      </c>
      <c r="EU29" s="11">
        <v>343.00922930000002</v>
      </c>
      <c r="EV29" s="11">
        <v>311.91254330999999</v>
      </c>
      <c r="EW29" s="11">
        <v>347.67824770999999</v>
      </c>
      <c r="EX29" s="11">
        <v>342.03031150999999</v>
      </c>
      <c r="EY29" s="11">
        <v>360.29763987000001</v>
      </c>
      <c r="EZ29" s="11">
        <v>327.93702113000001</v>
      </c>
      <c r="FA29" s="11">
        <v>333.37411750000001</v>
      </c>
      <c r="FB29" s="11">
        <v>336.45769335</v>
      </c>
      <c r="FC29" s="11">
        <v>322.04358765000001</v>
      </c>
      <c r="FD29" s="11">
        <v>334.62656270999997</v>
      </c>
      <c r="FE29" s="11">
        <v>358.82144957999998</v>
      </c>
      <c r="FF29" s="11">
        <v>288.15231180000001</v>
      </c>
      <c r="FG29" s="11">
        <v>370.68445642</v>
      </c>
      <c r="FH29" s="11">
        <v>338.68697914000001</v>
      </c>
      <c r="FI29" s="11">
        <v>425.79807628999998</v>
      </c>
      <c r="FJ29" s="11">
        <v>366.77689413000002</v>
      </c>
      <c r="FK29" s="11">
        <v>333.07279994999999</v>
      </c>
      <c r="FL29" s="11">
        <v>634.37606170000004</v>
      </c>
      <c r="FM29" s="11">
        <v>625.79240095</v>
      </c>
      <c r="FN29" s="11">
        <v>946.44903562000002</v>
      </c>
      <c r="FO29" s="11">
        <v>845.53302374999998</v>
      </c>
      <c r="FP29" s="11">
        <v>591.60332933999996</v>
      </c>
      <c r="FQ29" s="11">
        <v>542.62970154000004</v>
      </c>
      <c r="FR29" s="11">
        <v>528.16876643000001</v>
      </c>
      <c r="FS29" s="11">
        <v>591.26198847000001</v>
      </c>
      <c r="FT29" s="11">
        <v>700.84769225000002</v>
      </c>
      <c r="FU29" s="11">
        <v>694.21056062000002</v>
      </c>
      <c r="FV29" s="11">
        <v>945.40953817000002</v>
      </c>
      <c r="FW29" s="11">
        <v>878.20235932000003</v>
      </c>
      <c r="FX29" s="11">
        <v>775.62646585000005</v>
      </c>
      <c r="FY29" s="11">
        <v>634.19832858999996</v>
      </c>
      <c r="FZ29" s="11">
        <v>689.62876530000005</v>
      </c>
      <c r="GA29" s="11">
        <v>711.36743612999999</v>
      </c>
      <c r="GB29" s="11">
        <v>551.98446110999998</v>
      </c>
      <c r="GC29" s="11">
        <v>698.55062993000001</v>
      </c>
      <c r="GD29" s="11">
        <v>607.89910281000004</v>
      </c>
      <c r="GE29" s="11">
        <v>608.41250789000003</v>
      </c>
      <c r="GF29" s="11">
        <v>621.33748587000002</v>
      </c>
      <c r="GG29" s="11">
        <v>686.58058319999998</v>
      </c>
      <c r="GH29" s="11">
        <v>673.47140223999997</v>
      </c>
      <c r="GI29" s="11">
        <v>587.90911428000004</v>
      </c>
      <c r="GJ29" s="11">
        <v>634.65734732999999</v>
      </c>
      <c r="GK29" s="11">
        <v>625.52413450999995</v>
      </c>
      <c r="GL29" s="11">
        <v>749.38375585999995</v>
      </c>
      <c r="GM29" s="11">
        <v>579.17252667000002</v>
      </c>
      <c r="GN29" s="11">
        <v>624.94875563999994</v>
      </c>
      <c r="GO29" s="11">
        <v>548.26737149999997</v>
      </c>
      <c r="GP29" s="11">
        <v>677.82119717</v>
      </c>
      <c r="GQ29" s="11">
        <v>645.25967102000004</v>
      </c>
      <c r="GR29" s="11">
        <v>566.86163865000003</v>
      </c>
      <c r="GS29" s="12">
        <v>0.43</v>
      </c>
      <c r="GT29" s="12">
        <v>0.28999999999999998</v>
      </c>
      <c r="GU29" s="12">
        <v>0.51</v>
      </c>
      <c r="GV29" s="12">
        <v>0.31</v>
      </c>
      <c r="GW29" s="12">
        <v>0.18</v>
      </c>
      <c r="GX29" s="12">
        <v>-0.06</v>
      </c>
      <c r="GY29" s="12">
        <v>0.36</v>
      </c>
      <c r="GZ29" s="12">
        <v>0.14000000000000001</v>
      </c>
      <c r="HA29" s="12">
        <v>0.38</v>
      </c>
      <c r="HB29" s="12">
        <v>1</v>
      </c>
      <c r="HC29" s="12">
        <v>1.28</v>
      </c>
      <c r="HD29" s="12">
        <v>0.05</v>
      </c>
      <c r="HE29" s="12">
        <v>0.13</v>
      </c>
      <c r="HF29" s="12">
        <v>3.82</v>
      </c>
      <c r="HG29" s="12">
        <v>0.02</v>
      </c>
      <c r="HH29" s="12">
        <v>3.23</v>
      </c>
      <c r="HI29" s="12">
        <v>-0.03</v>
      </c>
      <c r="HJ29" s="12">
        <v>0.13</v>
      </c>
      <c r="HK29" s="12">
        <v>0.23</v>
      </c>
      <c r="HL29" s="12">
        <v>0.13</v>
      </c>
      <c r="HM29" s="12">
        <v>0.02</v>
      </c>
      <c r="HN29" s="12">
        <v>0.21</v>
      </c>
      <c r="HO29" s="12">
        <v>0.33</v>
      </c>
      <c r="HP29" s="12">
        <v>0.09</v>
      </c>
      <c r="HQ29" s="12">
        <v>0.33</v>
      </c>
      <c r="HR29" s="12">
        <v>0.08</v>
      </c>
      <c r="HS29" s="12">
        <v>0.96</v>
      </c>
      <c r="HT29" s="12">
        <v>0.13</v>
      </c>
      <c r="HU29" s="12">
        <v>0.22</v>
      </c>
      <c r="HV29" s="12">
        <v>0.48</v>
      </c>
      <c r="HW29" s="12">
        <v>0.41</v>
      </c>
      <c r="HX29" s="12">
        <v>-0.18</v>
      </c>
      <c r="HY29" s="12">
        <v>0.32</v>
      </c>
      <c r="HZ29" s="12">
        <v>5.68</v>
      </c>
      <c r="IA29" s="12">
        <v>6.53</v>
      </c>
      <c r="IB29" s="12">
        <v>9.7200000000000006</v>
      </c>
      <c r="IC29" s="12">
        <v>7.67</v>
      </c>
      <c r="ID29" s="12">
        <v>4.41</v>
      </c>
      <c r="IE29" s="12">
        <v>6.54</v>
      </c>
      <c r="IF29" s="12">
        <v>6.24</v>
      </c>
      <c r="IG29" s="12">
        <v>9.43</v>
      </c>
      <c r="IH29" s="12">
        <v>8.48</v>
      </c>
      <c r="II29" s="12">
        <v>4.95</v>
      </c>
      <c r="IJ29" s="12">
        <v>6.3</v>
      </c>
      <c r="IK29" s="12">
        <v>4.5599999999999996</v>
      </c>
      <c r="IL29" s="12">
        <v>5.35</v>
      </c>
      <c r="IM29" s="12">
        <v>4.32</v>
      </c>
      <c r="IN29" s="12">
        <v>7.35</v>
      </c>
      <c r="IO29" s="12">
        <v>4.07</v>
      </c>
      <c r="IP29" s="12">
        <v>4.29</v>
      </c>
      <c r="IQ29" s="12">
        <v>4.55</v>
      </c>
      <c r="IR29" s="12">
        <v>4.26</v>
      </c>
      <c r="IS29" s="12">
        <v>5.18</v>
      </c>
      <c r="IT29" s="12">
        <v>4.8</v>
      </c>
      <c r="IU29" s="12">
        <v>8.39</v>
      </c>
      <c r="IV29" s="12">
        <v>6.64</v>
      </c>
      <c r="IW29" s="12">
        <v>4.58</v>
      </c>
      <c r="IX29" s="12">
        <v>7.96</v>
      </c>
      <c r="IY29" s="12">
        <v>9.19</v>
      </c>
      <c r="IZ29" s="12">
        <v>10.18</v>
      </c>
      <c r="JA29" s="12">
        <v>3.55</v>
      </c>
      <c r="JB29" s="12">
        <v>6.26</v>
      </c>
      <c r="JC29" s="12">
        <v>4.82</v>
      </c>
      <c r="JD29" s="12">
        <v>8.01</v>
      </c>
      <c r="JE29" s="12">
        <v>6.85</v>
      </c>
      <c r="JF29" s="12">
        <v>4.25</v>
      </c>
      <c r="JG29" s="11">
        <v>5.68</v>
      </c>
      <c r="JH29" s="11">
        <v>6.53</v>
      </c>
      <c r="JI29" s="11">
        <v>9.7200000000000006</v>
      </c>
      <c r="JJ29" s="11">
        <v>7.67</v>
      </c>
      <c r="JK29" s="11">
        <v>4.41</v>
      </c>
      <c r="JL29" s="11">
        <v>6.54</v>
      </c>
      <c r="JM29" s="11">
        <v>6.24</v>
      </c>
      <c r="JN29" s="11">
        <v>9.43</v>
      </c>
      <c r="JO29" s="11">
        <v>8.48</v>
      </c>
      <c r="JP29" s="11">
        <v>4.95</v>
      </c>
      <c r="JQ29" s="11">
        <v>6.3</v>
      </c>
      <c r="JR29" s="11">
        <v>4.5599999999999996</v>
      </c>
      <c r="JS29" s="11">
        <v>5.35</v>
      </c>
      <c r="JT29" s="11">
        <v>4.32</v>
      </c>
      <c r="JU29" s="11">
        <v>7.35</v>
      </c>
      <c r="JV29" s="11">
        <v>4.07</v>
      </c>
      <c r="JW29" s="11">
        <v>4.29</v>
      </c>
      <c r="JX29" s="11">
        <v>4.55</v>
      </c>
      <c r="JY29" s="11">
        <v>4.26</v>
      </c>
      <c r="JZ29" s="11">
        <v>5.18</v>
      </c>
      <c r="KA29" s="11">
        <v>4.8</v>
      </c>
      <c r="KB29" s="11">
        <v>8.39</v>
      </c>
      <c r="KC29" s="11">
        <v>6.64</v>
      </c>
      <c r="KD29" s="11">
        <v>4.58</v>
      </c>
      <c r="KE29" s="11">
        <v>7.96</v>
      </c>
      <c r="KF29" s="11">
        <v>9.19</v>
      </c>
      <c r="KG29" s="11">
        <v>10.18</v>
      </c>
      <c r="KH29" s="11">
        <v>3.55</v>
      </c>
      <c r="KI29" s="11">
        <v>6.26</v>
      </c>
      <c r="KJ29" s="11">
        <v>4.82</v>
      </c>
      <c r="KK29" s="11">
        <v>8.01</v>
      </c>
      <c r="KL29" s="11">
        <v>6.85</v>
      </c>
      <c r="KM29" s="11">
        <v>4.25</v>
      </c>
    </row>
    <row r="30" spans="1:299" x14ac:dyDescent="0.25">
      <c r="A30">
        <v>28</v>
      </c>
      <c r="B30" s="1">
        <v>41275</v>
      </c>
      <c r="C30" s="11">
        <v>857.21</v>
      </c>
      <c r="D30" s="11">
        <v>877.32</v>
      </c>
      <c r="E30" s="11">
        <v>915.27</v>
      </c>
      <c r="F30" s="11">
        <v>949.57</v>
      </c>
      <c r="G30" s="11">
        <v>886.14</v>
      </c>
      <c r="H30" s="11">
        <v>941.58</v>
      </c>
      <c r="I30" s="11">
        <v>852.32</v>
      </c>
      <c r="J30" s="11">
        <v>851.79</v>
      </c>
      <c r="K30" s="11">
        <v>878.9</v>
      </c>
      <c r="L30" s="11">
        <v>806.62</v>
      </c>
      <c r="M30" s="11">
        <v>876.16</v>
      </c>
      <c r="N30" s="11">
        <v>779.56</v>
      </c>
      <c r="O30" s="11">
        <v>790.86</v>
      </c>
      <c r="P30" s="11">
        <v>765.28</v>
      </c>
      <c r="Q30" s="11">
        <v>834.68</v>
      </c>
      <c r="R30" s="11">
        <v>788.17</v>
      </c>
      <c r="S30" s="11">
        <v>810.45</v>
      </c>
      <c r="T30" s="11">
        <v>766.61</v>
      </c>
      <c r="U30" s="11">
        <v>801.88</v>
      </c>
      <c r="V30" s="11">
        <v>888.14</v>
      </c>
      <c r="W30" s="11">
        <v>790.55</v>
      </c>
      <c r="X30" s="11">
        <v>771.96</v>
      </c>
      <c r="Y30" s="11">
        <v>969.09</v>
      </c>
      <c r="Z30" s="11">
        <v>923.77</v>
      </c>
      <c r="AA30" s="11">
        <v>869.01</v>
      </c>
      <c r="AB30" s="11">
        <v>897.8</v>
      </c>
      <c r="AC30" s="11">
        <v>883.97</v>
      </c>
      <c r="AD30" s="11">
        <v>806.27</v>
      </c>
      <c r="AE30" s="11">
        <v>866.64</v>
      </c>
      <c r="AF30" s="11">
        <v>846.64</v>
      </c>
      <c r="AG30" s="11">
        <v>883.3</v>
      </c>
      <c r="AH30" s="11">
        <v>830.73</v>
      </c>
      <c r="AI30" s="11">
        <v>908.24</v>
      </c>
      <c r="AJ30" s="11">
        <v>455.09</v>
      </c>
      <c r="AK30" s="11">
        <v>487.21</v>
      </c>
      <c r="AL30" s="11">
        <v>501.11</v>
      </c>
      <c r="AM30" s="11">
        <v>538.97</v>
      </c>
      <c r="AN30" s="11">
        <v>493.86</v>
      </c>
      <c r="AO30" s="11">
        <v>497.59</v>
      </c>
      <c r="AP30" s="11">
        <v>471.97</v>
      </c>
      <c r="AQ30" s="11">
        <v>481.74</v>
      </c>
      <c r="AR30" s="11">
        <v>493.07</v>
      </c>
      <c r="AS30" s="11">
        <v>448.09</v>
      </c>
      <c r="AT30" s="11">
        <v>489</v>
      </c>
      <c r="AU30" s="11">
        <v>445.8</v>
      </c>
      <c r="AV30" s="11">
        <v>454.82</v>
      </c>
      <c r="AW30" s="11">
        <v>424.45</v>
      </c>
      <c r="AX30" s="11">
        <v>481.39</v>
      </c>
      <c r="AY30" s="11">
        <v>432.13</v>
      </c>
      <c r="AZ30" s="11">
        <v>464.75</v>
      </c>
      <c r="BA30" s="11">
        <v>419.43</v>
      </c>
      <c r="BB30" s="11">
        <v>430.03</v>
      </c>
      <c r="BC30" s="11">
        <v>451.81</v>
      </c>
      <c r="BD30" s="11">
        <v>429.46</v>
      </c>
      <c r="BE30" s="11">
        <v>415.28</v>
      </c>
      <c r="BF30" s="11">
        <v>476.65</v>
      </c>
      <c r="BG30" s="11">
        <v>458.26</v>
      </c>
      <c r="BH30" s="11">
        <v>435.19</v>
      </c>
      <c r="BI30" s="11">
        <v>428.33</v>
      </c>
      <c r="BJ30" s="11">
        <v>433.26</v>
      </c>
      <c r="BK30" s="11">
        <v>448.58</v>
      </c>
      <c r="BL30" s="11">
        <v>488.07</v>
      </c>
      <c r="BM30" s="11">
        <v>490.17</v>
      </c>
      <c r="BN30" s="11">
        <v>487.86</v>
      </c>
      <c r="BO30" s="11">
        <v>475.5</v>
      </c>
      <c r="BP30" s="11">
        <v>504.43</v>
      </c>
      <c r="BQ30" s="11">
        <v>402.12</v>
      </c>
      <c r="BR30" s="11">
        <v>390.11</v>
      </c>
      <c r="BS30" s="11">
        <v>414.16</v>
      </c>
      <c r="BT30" s="11">
        <v>410.6</v>
      </c>
      <c r="BU30" s="11">
        <v>392.28</v>
      </c>
      <c r="BV30" s="11">
        <v>443.99</v>
      </c>
      <c r="BW30" s="11">
        <v>380.35</v>
      </c>
      <c r="BX30" s="11">
        <v>370.05</v>
      </c>
      <c r="BY30" s="11">
        <v>385.83</v>
      </c>
      <c r="BZ30" s="11">
        <v>358.53</v>
      </c>
      <c r="CA30" s="11">
        <v>387.16</v>
      </c>
      <c r="CB30" s="11">
        <v>333.76</v>
      </c>
      <c r="CC30" s="11">
        <v>336.04</v>
      </c>
      <c r="CD30" s="11">
        <v>340.83</v>
      </c>
      <c r="CE30" s="11">
        <v>353.29</v>
      </c>
      <c r="CF30" s="11">
        <v>356.04</v>
      </c>
      <c r="CG30" s="11">
        <v>345.7</v>
      </c>
      <c r="CH30" s="11">
        <v>347.18</v>
      </c>
      <c r="CI30" s="11">
        <v>371.85</v>
      </c>
      <c r="CJ30" s="11">
        <v>436.33</v>
      </c>
      <c r="CK30" s="11">
        <v>361.09</v>
      </c>
      <c r="CL30" s="11">
        <v>356.68</v>
      </c>
      <c r="CM30" s="11">
        <v>492.44</v>
      </c>
      <c r="CN30" s="11">
        <v>465.51</v>
      </c>
      <c r="CO30" s="11">
        <v>433.82</v>
      </c>
      <c r="CP30" s="11">
        <v>469.47</v>
      </c>
      <c r="CQ30" s="11">
        <v>450.71</v>
      </c>
      <c r="CR30" s="11">
        <v>357.69</v>
      </c>
      <c r="CS30" s="11">
        <v>378.57</v>
      </c>
      <c r="CT30" s="11">
        <v>356.47</v>
      </c>
      <c r="CU30" s="11">
        <v>395.44</v>
      </c>
      <c r="CV30" s="11">
        <v>355.23</v>
      </c>
      <c r="CW30" s="11">
        <v>403.81</v>
      </c>
      <c r="CX30" s="11">
        <v>428.95079301999999</v>
      </c>
      <c r="CY30" s="11">
        <v>436.98780347000002</v>
      </c>
      <c r="CZ30" s="11">
        <v>510.24751716999998</v>
      </c>
      <c r="DA30" s="11">
        <v>504.04988594999998</v>
      </c>
      <c r="DB30" s="11">
        <v>433.81545034999999</v>
      </c>
      <c r="DC30" s="11">
        <v>391.11791485999998</v>
      </c>
      <c r="DD30" s="11">
        <v>408.44691986999999</v>
      </c>
      <c r="DE30" s="11">
        <v>413.56692939999999</v>
      </c>
      <c r="DF30" s="11">
        <v>462.06811432000001</v>
      </c>
      <c r="DG30" s="11">
        <v>435.78408795000001</v>
      </c>
      <c r="DH30" s="11">
        <v>461.69639905000002</v>
      </c>
      <c r="DI30" s="11">
        <v>518.04886842999997</v>
      </c>
      <c r="DJ30" s="11">
        <v>456.66424513999999</v>
      </c>
      <c r="DK30" s="11">
        <v>385.63208409999999</v>
      </c>
      <c r="DL30" s="11">
        <v>461.54338734999999</v>
      </c>
      <c r="DM30" s="11">
        <v>421.38784468</v>
      </c>
      <c r="DN30" s="11">
        <v>404.93734368999998</v>
      </c>
      <c r="DO30" s="11">
        <v>407.33811742</v>
      </c>
      <c r="DP30" s="11">
        <v>424.16184508999999</v>
      </c>
      <c r="DQ30" s="11">
        <v>425.07724108000002</v>
      </c>
      <c r="DR30" s="11">
        <v>435.12117344000001</v>
      </c>
      <c r="DS30" s="11">
        <v>428.25090193</v>
      </c>
      <c r="DT30" s="11">
        <v>441.72336252000002</v>
      </c>
      <c r="DU30" s="11">
        <v>417.21584834999999</v>
      </c>
      <c r="DV30" s="11">
        <v>415.56825974999998</v>
      </c>
      <c r="DW30" s="11">
        <v>429.26417729999997</v>
      </c>
      <c r="DX30" s="11">
        <v>478.75376412000003</v>
      </c>
      <c r="DY30" s="11">
        <v>365.96389385999998</v>
      </c>
      <c r="DZ30" s="11">
        <v>442.35910666000001</v>
      </c>
      <c r="EA30" s="11">
        <v>397.96348913000003</v>
      </c>
      <c r="EB30" s="11">
        <v>503.96024188000001</v>
      </c>
      <c r="EC30" s="11">
        <v>438.69888125</v>
      </c>
      <c r="ED30" s="11">
        <v>401.22746252000002</v>
      </c>
      <c r="EE30" s="11">
        <v>344.66460167000002</v>
      </c>
      <c r="EF30" s="11">
        <v>359.97086091</v>
      </c>
      <c r="EG30" s="11">
        <v>381.71035404000003</v>
      </c>
      <c r="EH30" s="11">
        <v>391.4732401</v>
      </c>
      <c r="EI30" s="11">
        <v>364.68256099000001</v>
      </c>
      <c r="EJ30" s="11">
        <v>327.52170867000001</v>
      </c>
      <c r="EK30" s="11">
        <v>351.22245473999999</v>
      </c>
      <c r="EL30" s="11">
        <v>331.59056197000001</v>
      </c>
      <c r="EM30" s="11">
        <v>385.75447258999998</v>
      </c>
      <c r="EN30" s="11">
        <v>345.82167347000001</v>
      </c>
      <c r="EO30" s="11">
        <v>336.54406238000001</v>
      </c>
      <c r="EP30" s="11">
        <v>404.03432635000001</v>
      </c>
      <c r="EQ30" s="11">
        <v>366.01032170000002</v>
      </c>
      <c r="ER30" s="11">
        <v>299.80739170999999</v>
      </c>
      <c r="ES30" s="11">
        <v>382.69304438</v>
      </c>
      <c r="ET30" s="11">
        <v>322.06443916000001</v>
      </c>
      <c r="EU30" s="11">
        <v>344.07255791</v>
      </c>
      <c r="EV30" s="11">
        <v>313.19138473999999</v>
      </c>
      <c r="EW30" s="11">
        <v>347.40010511000003</v>
      </c>
      <c r="EX30" s="11">
        <v>342.85118426000003</v>
      </c>
      <c r="EY30" s="11">
        <v>360.44175892999999</v>
      </c>
      <c r="EZ30" s="11">
        <v>330.72448580999998</v>
      </c>
      <c r="FA30" s="11">
        <v>335.84108596999999</v>
      </c>
      <c r="FB30" s="11">
        <v>336.82779681</v>
      </c>
      <c r="FC30" s="11">
        <v>323.00971841</v>
      </c>
      <c r="FD30" s="11">
        <v>335.12850255000001</v>
      </c>
      <c r="FE30" s="11">
        <v>359.79026749000002</v>
      </c>
      <c r="FF30" s="11">
        <v>289.76596475000002</v>
      </c>
      <c r="FG30" s="11">
        <v>371.72237289999998</v>
      </c>
      <c r="FH30" s="11">
        <v>339.22887831000003</v>
      </c>
      <c r="FI30" s="11">
        <v>426.47935321</v>
      </c>
      <c r="FJ30" s="11">
        <v>367.91390250000001</v>
      </c>
      <c r="FK30" s="11">
        <v>334.57162755000002</v>
      </c>
      <c r="FL30" s="11">
        <v>634.82012494000003</v>
      </c>
      <c r="FM30" s="11">
        <v>629.04652142999998</v>
      </c>
      <c r="FN30" s="11">
        <v>946.44903562000002</v>
      </c>
      <c r="FO30" s="11">
        <v>845.53302374999998</v>
      </c>
      <c r="FP30" s="11">
        <v>591.60332933999996</v>
      </c>
      <c r="FQ30" s="11">
        <v>542.62970154000004</v>
      </c>
      <c r="FR30" s="11">
        <v>529.22510395999996</v>
      </c>
      <c r="FS30" s="11">
        <v>640.80974309999999</v>
      </c>
      <c r="FT30" s="11">
        <v>693.27853717000005</v>
      </c>
      <c r="FU30" s="11">
        <v>693.58577112</v>
      </c>
      <c r="FV30" s="11">
        <v>957.98348503</v>
      </c>
      <c r="FW30" s="11">
        <v>879.08056167999996</v>
      </c>
      <c r="FX30" s="11">
        <v>761.04468828999995</v>
      </c>
      <c r="FY30" s="11">
        <v>634.19832858999996</v>
      </c>
      <c r="FZ30" s="11">
        <v>689.83565393000003</v>
      </c>
      <c r="GA30" s="11">
        <v>711.36743612999999</v>
      </c>
      <c r="GB30" s="11">
        <v>551.81886577</v>
      </c>
      <c r="GC30" s="11">
        <v>698.55062993000001</v>
      </c>
      <c r="GD30" s="11">
        <v>607.89910281000004</v>
      </c>
      <c r="GE30" s="11">
        <v>609.08176164999998</v>
      </c>
      <c r="GF30" s="11">
        <v>621.33748587000002</v>
      </c>
      <c r="GG30" s="11">
        <v>687.74777018999998</v>
      </c>
      <c r="GH30" s="11">
        <v>673.47140223999997</v>
      </c>
      <c r="GI30" s="11">
        <v>589.08493251000004</v>
      </c>
      <c r="GJ30" s="11">
        <v>634.78427880000004</v>
      </c>
      <c r="GK30" s="11">
        <v>625.52413450999995</v>
      </c>
      <c r="GL30" s="11">
        <v>749.83338610999999</v>
      </c>
      <c r="GM30" s="11">
        <v>579.17252667000002</v>
      </c>
      <c r="GN30" s="11">
        <v>624.94875563999994</v>
      </c>
      <c r="GO30" s="11">
        <v>548.43185171000005</v>
      </c>
      <c r="GP30" s="11">
        <v>677.82119717</v>
      </c>
      <c r="GQ30" s="11">
        <v>645.25967102000004</v>
      </c>
      <c r="GR30" s="11">
        <v>566.86163865000003</v>
      </c>
      <c r="GS30" s="12">
        <v>0.18</v>
      </c>
      <c r="GT30" s="12">
        <v>0.49</v>
      </c>
      <c r="GU30" s="12">
        <v>0.5</v>
      </c>
      <c r="GV30" s="12">
        <v>0.09</v>
      </c>
      <c r="GW30" s="12">
        <v>0.13</v>
      </c>
      <c r="GX30" s="12">
        <v>0.09</v>
      </c>
      <c r="GY30" s="12">
        <v>0.37</v>
      </c>
      <c r="GZ30" s="12">
        <v>3.64</v>
      </c>
      <c r="HA30" s="12">
        <v>0.17</v>
      </c>
      <c r="HB30" s="12">
        <v>0.12</v>
      </c>
      <c r="HC30" s="12">
        <v>0.48</v>
      </c>
      <c r="HD30" s="12">
        <v>0.28999999999999998</v>
      </c>
      <c r="HE30" s="12">
        <v>0.15</v>
      </c>
      <c r="HF30" s="12">
        <v>-0.04</v>
      </c>
      <c r="HG30" s="12">
        <v>0.14000000000000001</v>
      </c>
      <c r="HH30" s="12">
        <v>-0.01</v>
      </c>
      <c r="HI30" s="12">
        <v>0.16</v>
      </c>
      <c r="HJ30" s="12">
        <v>0.22</v>
      </c>
      <c r="HK30" s="12">
        <v>-0.04</v>
      </c>
      <c r="HL30" s="12">
        <v>0.18</v>
      </c>
      <c r="HM30" s="12">
        <v>0.02</v>
      </c>
      <c r="HN30" s="12">
        <v>0.54</v>
      </c>
      <c r="HO30" s="12">
        <v>0.36</v>
      </c>
      <c r="HP30" s="12">
        <v>0.15</v>
      </c>
      <c r="HQ30" s="12">
        <v>0.16</v>
      </c>
      <c r="HR30" s="12">
        <v>0.08</v>
      </c>
      <c r="HS30" s="12">
        <v>0.17</v>
      </c>
      <c r="HT30" s="12">
        <v>0.31</v>
      </c>
      <c r="HU30" s="12">
        <v>0.15</v>
      </c>
      <c r="HV30" s="12">
        <v>0.11</v>
      </c>
      <c r="HW30" s="12">
        <v>0.09</v>
      </c>
      <c r="HX30" s="12">
        <v>0.17</v>
      </c>
      <c r="HY30" s="12">
        <v>0.25</v>
      </c>
      <c r="HZ30" s="12">
        <v>0.18</v>
      </c>
      <c r="IA30" s="12">
        <v>0.49</v>
      </c>
      <c r="IB30" s="12">
        <v>0.5</v>
      </c>
      <c r="IC30" s="12">
        <v>0.09</v>
      </c>
      <c r="ID30" s="12">
        <v>0.13</v>
      </c>
      <c r="IE30" s="12">
        <v>0.09</v>
      </c>
      <c r="IF30" s="12">
        <v>0.37</v>
      </c>
      <c r="IG30" s="12">
        <v>3.64</v>
      </c>
      <c r="IH30" s="12">
        <v>0.17</v>
      </c>
      <c r="II30" s="12">
        <v>0.12</v>
      </c>
      <c r="IJ30" s="12">
        <v>0.48</v>
      </c>
      <c r="IK30" s="12">
        <v>0.28999999999999998</v>
      </c>
      <c r="IL30" s="12">
        <v>0.15</v>
      </c>
      <c r="IM30" s="12">
        <v>-0.04</v>
      </c>
      <c r="IN30" s="12">
        <v>0.14000000000000001</v>
      </c>
      <c r="IO30" s="12">
        <v>-0.01</v>
      </c>
      <c r="IP30" s="12">
        <v>0.16</v>
      </c>
      <c r="IQ30" s="12">
        <v>0.22</v>
      </c>
      <c r="IR30" s="12">
        <v>-0.04</v>
      </c>
      <c r="IS30" s="12">
        <v>0.18</v>
      </c>
      <c r="IT30" s="12">
        <v>0.02</v>
      </c>
      <c r="IU30" s="12">
        <v>0.54</v>
      </c>
      <c r="IV30" s="12">
        <v>0.36</v>
      </c>
      <c r="IW30" s="12">
        <v>0.15</v>
      </c>
      <c r="IX30" s="12">
        <v>0.16</v>
      </c>
      <c r="IY30" s="12">
        <v>0.08</v>
      </c>
      <c r="IZ30" s="12">
        <v>0.17</v>
      </c>
      <c r="JA30" s="12">
        <v>0.31</v>
      </c>
      <c r="JB30" s="12">
        <v>0.15</v>
      </c>
      <c r="JC30" s="12">
        <v>0.11</v>
      </c>
      <c r="JD30" s="12">
        <v>0.09</v>
      </c>
      <c r="JE30" s="12">
        <v>0.17</v>
      </c>
      <c r="JF30" s="12">
        <v>0.25</v>
      </c>
      <c r="JG30" s="11">
        <v>5.25</v>
      </c>
      <c r="JH30" s="11">
        <v>6.13</v>
      </c>
      <c r="JI30" s="11">
        <v>4.6500000000000004</v>
      </c>
      <c r="JJ30" s="11">
        <v>7.76</v>
      </c>
      <c r="JK30" s="11">
        <v>4.46</v>
      </c>
      <c r="JL30" s="11">
        <v>6.48</v>
      </c>
      <c r="JM30" s="11">
        <v>6.33</v>
      </c>
      <c r="JN30" s="11">
        <v>7.87</v>
      </c>
      <c r="JO30" s="11">
        <v>8.66</v>
      </c>
      <c r="JP30" s="11">
        <v>4.87</v>
      </c>
      <c r="JQ30" s="11">
        <v>6.76</v>
      </c>
      <c r="JR30" s="11">
        <v>4.78</v>
      </c>
      <c r="JS30" s="11">
        <v>5</v>
      </c>
      <c r="JT30" s="11">
        <v>4.28</v>
      </c>
      <c r="JU30" s="11">
        <v>7.43</v>
      </c>
      <c r="JV30" s="11">
        <v>4</v>
      </c>
      <c r="JW30" s="11">
        <v>4.29</v>
      </c>
      <c r="JX30" s="11">
        <v>4.47</v>
      </c>
      <c r="JY30" s="11">
        <v>3.92</v>
      </c>
      <c r="JZ30" s="11">
        <v>4.1900000000000004</v>
      </c>
      <c r="KA30" s="11">
        <v>1.36</v>
      </c>
      <c r="KB30" s="11">
        <v>8.81</v>
      </c>
      <c r="KC30" s="11">
        <v>6.76</v>
      </c>
      <c r="KD30" s="11">
        <v>4.3499999999999996</v>
      </c>
      <c r="KE30" s="11">
        <v>8.08</v>
      </c>
      <c r="KF30" s="11">
        <v>9.25</v>
      </c>
      <c r="KG30" s="11">
        <v>10.24</v>
      </c>
      <c r="KH30" s="11">
        <v>3.83</v>
      </c>
      <c r="KI30" s="11">
        <v>6.36</v>
      </c>
      <c r="KJ30" s="11">
        <v>4.8</v>
      </c>
      <c r="KK30" s="11">
        <v>8</v>
      </c>
      <c r="KL30" s="11">
        <v>7.01</v>
      </c>
      <c r="KM30" s="11">
        <v>4.4800000000000004</v>
      </c>
    </row>
    <row r="31" spans="1:299" x14ac:dyDescent="0.25">
      <c r="A31">
        <v>29</v>
      </c>
      <c r="B31" s="1">
        <v>41306</v>
      </c>
      <c r="C31" s="11">
        <v>863.46</v>
      </c>
      <c r="D31" s="11">
        <v>879.31</v>
      </c>
      <c r="E31" s="11">
        <v>918.87</v>
      </c>
      <c r="F31" s="11">
        <v>954.12</v>
      </c>
      <c r="G31" s="11">
        <v>888.32</v>
      </c>
      <c r="H31" s="11">
        <v>943.51</v>
      </c>
      <c r="I31" s="11">
        <v>853.2</v>
      </c>
      <c r="J31" s="11">
        <v>853.13</v>
      </c>
      <c r="K31" s="11">
        <v>883.58</v>
      </c>
      <c r="L31" s="11">
        <v>808.71</v>
      </c>
      <c r="M31" s="11">
        <v>876.6</v>
      </c>
      <c r="N31" s="11">
        <v>779.64</v>
      </c>
      <c r="O31" s="11">
        <v>793.65</v>
      </c>
      <c r="P31" s="11">
        <v>766.61</v>
      </c>
      <c r="Q31" s="11">
        <v>836.25</v>
      </c>
      <c r="R31" s="11">
        <v>788.81</v>
      </c>
      <c r="S31" s="11">
        <v>811.03</v>
      </c>
      <c r="T31" s="11">
        <v>776.16</v>
      </c>
      <c r="U31" s="11">
        <v>805.49</v>
      </c>
      <c r="V31" s="11">
        <v>900.83</v>
      </c>
      <c r="W31" s="11">
        <v>830.08</v>
      </c>
      <c r="X31" s="11">
        <v>772.99</v>
      </c>
      <c r="Y31" s="11">
        <v>974.74</v>
      </c>
      <c r="Z31" s="11">
        <v>924.12</v>
      </c>
      <c r="AA31" s="11">
        <v>872.73</v>
      </c>
      <c r="AB31" s="11">
        <v>898.26</v>
      </c>
      <c r="AC31" s="11">
        <v>885.31</v>
      </c>
      <c r="AD31" s="11">
        <v>817.77</v>
      </c>
      <c r="AE31" s="11">
        <v>868.22</v>
      </c>
      <c r="AF31" s="11">
        <v>851.92</v>
      </c>
      <c r="AG31" s="11">
        <v>884.74</v>
      </c>
      <c r="AH31" s="11">
        <v>831.36</v>
      </c>
      <c r="AI31" s="11">
        <v>908.8</v>
      </c>
      <c r="AJ31" s="11">
        <v>456.58</v>
      </c>
      <c r="AK31" s="11">
        <v>488.76</v>
      </c>
      <c r="AL31" s="11">
        <v>503.37</v>
      </c>
      <c r="AM31" s="11">
        <v>539.74</v>
      </c>
      <c r="AN31" s="11">
        <v>496.04</v>
      </c>
      <c r="AO31" s="11">
        <v>499.52</v>
      </c>
      <c r="AP31" s="11">
        <v>472.84</v>
      </c>
      <c r="AQ31" s="11">
        <v>481.86</v>
      </c>
      <c r="AR31" s="11">
        <v>497.75</v>
      </c>
      <c r="AS31" s="11">
        <v>447.93</v>
      </c>
      <c r="AT31" s="11">
        <v>489.44</v>
      </c>
      <c r="AU31" s="11">
        <v>445.88</v>
      </c>
      <c r="AV31" s="11">
        <v>451.17</v>
      </c>
      <c r="AW31" s="11">
        <v>425.78</v>
      </c>
      <c r="AX31" s="11">
        <v>482.96</v>
      </c>
      <c r="AY31" s="11">
        <v>432.79</v>
      </c>
      <c r="AZ31" s="11">
        <v>463.67</v>
      </c>
      <c r="BA31" s="11">
        <v>434.05</v>
      </c>
      <c r="BB31" s="11">
        <v>429.09</v>
      </c>
      <c r="BC31" s="11">
        <v>454.48</v>
      </c>
      <c r="BD31" s="11">
        <v>433.91</v>
      </c>
      <c r="BE31" s="11">
        <v>416.31</v>
      </c>
      <c r="BF31" s="11">
        <v>483.22</v>
      </c>
      <c r="BG31" s="11">
        <v>458.47</v>
      </c>
      <c r="BH31" s="11">
        <v>437.16</v>
      </c>
      <c r="BI31" s="11">
        <v>431.23</v>
      </c>
      <c r="BJ31" s="11">
        <v>434.6</v>
      </c>
      <c r="BK31" s="11">
        <v>449.54</v>
      </c>
      <c r="BL31" s="11">
        <v>489.51</v>
      </c>
      <c r="BM31" s="11">
        <v>492.42</v>
      </c>
      <c r="BN31" s="11">
        <v>489.3</v>
      </c>
      <c r="BO31" s="11">
        <v>476.13</v>
      </c>
      <c r="BP31" s="11">
        <v>506.46</v>
      </c>
      <c r="BQ31" s="11">
        <v>406.88</v>
      </c>
      <c r="BR31" s="11">
        <v>390.55</v>
      </c>
      <c r="BS31" s="11">
        <v>415.5</v>
      </c>
      <c r="BT31" s="11">
        <v>414.38</v>
      </c>
      <c r="BU31" s="11">
        <v>392.28</v>
      </c>
      <c r="BV31" s="11">
        <v>443.99</v>
      </c>
      <c r="BW31" s="11">
        <v>380.36</v>
      </c>
      <c r="BX31" s="11">
        <v>371.27</v>
      </c>
      <c r="BY31" s="11">
        <v>385.83</v>
      </c>
      <c r="BZ31" s="11">
        <v>360.78</v>
      </c>
      <c r="CA31" s="11">
        <v>387.16</v>
      </c>
      <c r="CB31" s="11">
        <v>333.76</v>
      </c>
      <c r="CC31" s="11">
        <v>342.48</v>
      </c>
      <c r="CD31" s="11">
        <v>340.83</v>
      </c>
      <c r="CE31" s="11">
        <v>353.29</v>
      </c>
      <c r="CF31" s="11">
        <v>356.02</v>
      </c>
      <c r="CG31" s="11">
        <v>347.36</v>
      </c>
      <c r="CH31" s="11">
        <v>342.11</v>
      </c>
      <c r="CI31" s="11">
        <v>376.4</v>
      </c>
      <c r="CJ31" s="11">
        <v>446.35</v>
      </c>
      <c r="CK31" s="11">
        <v>396.17</v>
      </c>
      <c r="CL31" s="11">
        <v>356.68</v>
      </c>
      <c r="CM31" s="11">
        <v>491.52</v>
      </c>
      <c r="CN31" s="11">
        <v>465.65</v>
      </c>
      <c r="CO31" s="11">
        <v>435.57</v>
      </c>
      <c r="CP31" s="11">
        <v>467.03</v>
      </c>
      <c r="CQ31" s="11">
        <v>450.71</v>
      </c>
      <c r="CR31" s="11">
        <v>368.23</v>
      </c>
      <c r="CS31" s="11">
        <v>378.71</v>
      </c>
      <c r="CT31" s="11">
        <v>359.5</v>
      </c>
      <c r="CU31" s="11">
        <v>395.44</v>
      </c>
      <c r="CV31" s="11">
        <v>355.23</v>
      </c>
      <c r="CW31" s="11">
        <v>402.34</v>
      </c>
      <c r="CX31" s="11">
        <v>432.08213381000002</v>
      </c>
      <c r="CY31" s="11">
        <v>437.99287542000002</v>
      </c>
      <c r="CZ31" s="11">
        <v>512.23748249000005</v>
      </c>
      <c r="DA31" s="11">
        <v>506.4693254</v>
      </c>
      <c r="DB31" s="11">
        <v>434.89998897999999</v>
      </c>
      <c r="DC31" s="11">
        <v>391.90015068999998</v>
      </c>
      <c r="DD31" s="11">
        <v>408.85536679000001</v>
      </c>
      <c r="DE31" s="11">
        <v>414.22863648999999</v>
      </c>
      <c r="DF31" s="11">
        <v>464.51707533000001</v>
      </c>
      <c r="DG31" s="11">
        <v>436.91712658</v>
      </c>
      <c r="DH31" s="11">
        <v>461.92724724999999</v>
      </c>
      <c r="DI31" s="11">
        <v>518.10067332000006</v>
      </c>
      <c r="DJ31" s="11">
        <v>458.26256999999998</v>
      </c>
      <c r="DK31" s="11">
        <v>386.28765864000002</v>
      </c>
      <c r="DL31" s="11">
        <v>462.42031979000001</v>
      </c>
      <c r="DM31" s="11">
        <v>421.72495495999999</v>
      </c>
      <c r="DN31" s="11">
        <v>405.22079982999998</v>
      </c>
      <c r="DO31" s="11">
        <v>412.42984388999997</v>
      </c>
      <c r="DP31" s="11">
        <v>426.07057338999999</v>
      </c>
      <c r="DQ31" s="11">
        <v>431.15584562999999</v>
      </c>
      <c r="DR31" s="11">
        <v>456.87723211000002</v>
      </c>
      <c r="DS31" s="11">
        <v>428.80762809999999</v>
      </c>
      <c r="DT31" s="11">
        <v>444.28535801999999</v>
      </c>
      <c r="DU31" s="11">
        <v>417.38273469000001</v>
      </c>
      <c r="DV31" s="11">
        <v>417.35520327</v>
      </c>
      <c r="DW31" s="11">
        <v>429.47880938999998</v>
      </c>
      <c r="DX31" s="11">
        <v>479.47189477000001</v>
      </c>
      <c r="DY31" s="11">
        <v>371.19717753999998</v>
      </c>
      <c r="DZ31" s="11">
        <v>443.15535304999997</v>
      </c>
      <c r="EA31" s="11">
        <v>400.43086276000002</v>
      </c>
      <c r="EB31" s="11">
        <v>504.76657827000002</v>
      </c>
      <c r="EC31" s="11">
        <v>439.04984036000002</v>
      </c>
      <c r="ED31" s="11">
        <v>401.46819900000003</v>
      </c>
      <c r="EE31" s="11">
        <v>345.80199485999998</v>
      </c>
      <c r="EF31" s="11">
        <v>361.12276766000002</v>
      </c>
      <c r="EG31" s="11">
        <v>383.42805062999997</v>
      </c>
      <c r="EH31" s="11">
        <v>392.02130263999999</v>
      </c>
      <c r="EI31" s="11">
        <v>366.28716426</v>
      </c>
      <c r="EJ31" s="11">
        <v>328.79904333000002</v>
      </c>
      <c r="EK31" s="11">
        <v>351.85465515999999</v>
      </c>
      <c r="EL31" s="11">
        <v>331.65688008000001</v>
      </c>
      <c r="EM31" s="11">
        <v>389.41914007999998</v>
      </c>
      <c r="EN31" s="11">
        <v>345.68334479999999</v>
      </c>
      <c r="EO31" s="11">
        <v>336.84695204000002</v>
      </c>
      <c r="EP31" s="11">
        <v>404.11513322000002</v>
      </c>
      <c r="EQ31" s="11">
        <v>363.08223913</v>
      </c>
      <c r="ER31" s="11">
        <v>300.73679462000001</v>
      </c>
      <c r="ES31" s="11">
        <v>383.95593143000002</v>
      </c>
      <c r="ET31" s="11">
        <v>322.54753582000001</v>
      </c>
      <c r="EU31" s="11">
        <v>343.28119103</v>
      </c>
      <c r="EV31" s="11">
        <v>324.12176406999998</v>
      </c>
      <c r="EW31" s="11">
        <v>346.63582487999997</v>
      </c>
      <c r="EX31" s="11">
        <v>344.87400624999998</v>
      </c>
      <c r="EY31" s="11">
        <v>364.19035322000002</v>
      </c>
      <c r="EZ31" s="11">
        <v>331.55129701999999</v>
      </c>
      <c r="FA31" s="11">
        <v>340.47569296</v>
      </c>
      <c r="FB31" s="11">
        <v>336.99621071000001</v>
      </c>
      <c r="FC31" s="11">
        <v>324.46326213999998</v>
      </c>
      <c r="FD31" s="11">
        <v>337.40737637000001</v>
      </c>
      <c r="FE31" s="11">
        <v>360.90561731999998</v>
      </c>
      <c r="FF31" s="11">
        <v>290.37447328000002</v>
      </c>
      <c r="FG31" s="11">
        <v>372.83754002000001</v>
      </c>
      <c r="FH31" s="11">
        <v>340.78933115000001</v>
      </c>
      <c r="FI31" s="11">
        <v>427.75879127000002</v>
      </c>
      <c r="FJ31" s="11">
        <v>368.39219057000003</v>
      </c>
      <c r="FK31" s="11">
        <v>335.90991406000001</v>
      </c>
      <c r="FL31" s="11">
        <v>642.31100241000001</v>
      </c>
      <c r="FM31" s="11">
        <v>629.73847260000002</v>
      </c>
      <c r="FN31" s="11">
        <v>949.47767252999995</v>
      </c>
      <c r="FO31" s="11">
        <v>853.31192756999997</v>
      </c>
      <c r="FP31" s="11">
        <v>591.60332933999996</v>
      </c>
      <c r="FQ31" s="11">
        <v>542.62970154000004</v>
      </c>
      <c r="FR31" s="11">
        <v>529.22510395999996</v>
      </c>
      <c r="FS31" s="11">
        <v>642.92441525000004</v>
      </c>
      <c r="FT31" s="11">
        <v>693.27853717000005</v>
      </c>
      <c r="FU31" s="11">
        <v>697.95536147999997</v>
      </c>
      <c r="FV31" s="11">
        <v>957.98348503</v>
      </c>
      <c r="FW31" s="11">
        <v>879.08056167999996</v>
      </c>
      <c r="FX31" s="11">
        <v>775.65674631000002</v>
      </c>
      <c r="FY31" s="11">
        <v>634.19832858999996</v>
      </c>
      <c r="FZ31" s="11">
        <v>689.83565393000003</v>
      </c>
      <c r="GA31" s="11">
        <v>711.29629938999994</v>
      </c>
      <c r="GB31" s="11">
        <v>554.46759632999999</v>
      </c>
      <c r="GC31" s="11">
        <v>688.35179072999995</v>
      </c>
      <c r="GD31" s="11">
        <v>615.31547186</v>
      </c>
      <c r="GE31" s="11">
        <v>623.09064217000002</v>
      </c>
      <c r="GF31" s="11">
        <v>681.73148949999995</v>
      </c>
      <c r="GG31" s="11">
        <v>687.74777018999998</v>
      </c>
      <c r="GH31" s="11">
        <v>672.19180658000005</v>
      </c>
      <c r="GI31" s="11">
        <v>589.26165799</v>
      </c>
      <c r="GJ31" s="11">
        <v>637.32341592</v>
      </c>
      <c r="GK31" s="11">
        <v>622.27140900999996</v>
      </c>
      <c r="GL31" s="11">
        <v>749.83338610999999</v>
      </c>
      <c r="GM31" s="11">
        <v>596.25811621000003</v>
      </c>
      <c r="GN31" s="11">
        <v>625.19873514000005</v>
      </c>
      <c r="GO31" s="11">
        <v>553.09352245000002</v>
      </c>
      <c r="GP31" s="11">
        <v>677.82119717</v>
      </c>
      <c r="GQ31" s="11">
        <v>645.25967102000004</v>
      </c>
      <c r="GR31" s="11">
        <v>564.82093674999999</v>
      </c>
      <c r="GS31" s="12">
        <v>0.73</v>
      </c>
      <c r="GT31" s="12">
        <v>0.23</v>
      </c>
      <c r="GU31" s="12">
        <v>0.39</v>
      </c>
      <c r="GV31" s="12">
        <v>0.48</v>
      </c>
      <c r="GW31" s="12">
        <v>0.25</v>
      </c>
      <c r="GX31" s="12">
        <v>0.2</v>
      </c>
      <c r="GY31" s="12">
        <v>0.1</v>
      </c>
      <c r="GZ31" s="12">
        <v>0.16</v>
      </c>
      <c r="HA31" s="12">
        <v>0.53</v>
      </c>
      <c r="HB31" s="12">
        <v>0.26</v>
      </c>
      <c r="HC31" s="12">
        <v>0.05</v>
      </c>
      <c r="HD31" s="12">
        <v>0.01</v>
      </c>
      <c r="HE31" s="12">
        <v>0.35</v>
      </c>
      <c r="HF31" s="12">
        <v>0.17</v>
      </c>
      <c r="HG31" s="12">
        <v>0.19</v>
      </c>
      <c r="HH31" s="12">
        <v>0.08</v>
      </c>
      <c r="HI31" s="12">
        <v>7.0000000000000007E-2</v>
      </c>
      <c r="HJ31" s="12">
        <v>1.25</v>
      </c>
      <c r="HK31" s="12">
        <v>0.45</v>
      </c>
      <c r="HL31" s="12">
        <v>1.43</v>
      </c>
      <c r="HM31" s="12">
        <v>5</v>
      </c>
      <c r="HN31" s="12">
        <v>0.13</v>
      </c>
      <c r="HO31" s="12">
        <v>0.57999999999999996</v>
      </c>
      <c r="HP31" s="12">
        <v>0.04</v>
      </c>
      <c r="HQ31" s="12">
        <v>0.43</v>
      </c>
      <c r="HR31" s="12">
        <v>0.05</v>
      </c>
      <c r="HS31" s="12">
        <v>0.15</v>
      </c>
      <c r="HT31" s="12">
        <v>1.43</v>
      </c>
      <c r="HU31" s="12">
        <v>0.18</v>
      </c>
      <c r="HV31" s="12">
        <v>0.62</v>
      </c>
      <c r="HW31" s="12">
        <v>0.16</v>
      </c>
      <c r="HX31" s="12">
        <v>0.08</v>
      </c>
      <c r="HY31" s="12">
        <v>0.06</v>
      </c>
      <c r="HZ31" s="12">
        <v>0.91</v>
      </c>
      <c r="IA31" s="12">
        <v>0.72</v>
      </c>
      <c r="IB31" s="12">
        <v>0.9</v>
      </c>
      <c r="IC31" s="12">
        <v>0.56999999999999995</v>
      </c>
      <c r="ID31" s="12">
        <v>0.38</v>
      </c>
      <c r="IE31" s="12">
        <v>0.3</v>
      </c>
      <c r="IF31" s="12">
        <v>0.47</v>
      </c>
      <c r="IG31" s="12">
        <v>3.8</v>
      </c>
      <c r="IH31" s="12">
        <v>0.7</v>
      </c>
      <c r="II31" s="12">
        <v>0.38</v>
      </c>
      <c r="IJ31" s="12">
        <v>0.53</v>
      </c>
      <c r="IK31" s="12">
        <v>0.3</v>
      </c>
      <c r="IL31" s="12">
        <v>0.5</v>
      </c>
      <c r="IM31" s="12">
        <v>0.13</v>
      </c>
      <c r="IN31" s="12">
        <v>0.33</v>
      </c>
      <c r="IO31" s="12">
        <v>7.0000000000000007E-2</v>
      </c>
      <c r="IP31" s="12">
        <v>0.23</v>
      </c>
      <c r="IQ31" s="12">
        <v>1.47</v>
      </c>
      <c r="IR31" s="12">
        <v>0.41</v>
      </c>
      <c r="IS31" s="12">
        <v>1.61</v>
      </c>
      <c r="IT31" s="12">
        <v>5.03</v>
      </c>
      <c r="IU31" s="12">
        <v>0.67</v>
      </c>
      <c r="IV31" s="12">
        <v>0.95</v>
      </c>
      <c r="IW31" s="12">
        <v>0.19</v>
      </c>
      <c r="IX31" s="12">
        <v>0.59</v>
      </c>
      <c r="IY31" s="12">
        <v>0.13</v>
      </c>
      <c r="IZ31" s="12">
        <v>0.32</v>
      </c>
      <c r="JA31" s="12">
        <v>1.74</v>
      </c>
      <c r="JB31" s="12">
        <v>0.34</v>
      </c>
      <c r="JC31" s="12">
        <v>0.73</v>
      </c>
      <c r="JD31" s="12">
        <v>0.25</v>
      </c>
      <c r="JE31" s="12">
        <v>0.25</v>
      </c>
      <c r="JF31" s="12">
        <v>0.31</v>
      </c>
      <c r="JG31" s="11">
        <v>5.69</v>
      </c>
      <c r="JH31" s="11">
        <v>5.92</v>
      </c>
      <c r="JI31" s="11">
        <v>4.41</v>
      </c>
      <c r="JJ31" s="11">
        <v>7.5</v>
      </c>
      <c r="JK31" s="11">
        <v>4.6500000000000004</v>
      </c>
      <c r="JL31" s="11">
        <v>5.98</v>
      </c>
      <c r="JM31" s="11">
        <v>6.02</v>
      </c>
      <c r="JN31" s="11">
        <v>7.51</v>
      </c>
      <c r="JO31" s="11">
        <v>7.97</v>
      </c>
      <c r="JP31" s="11">
        <v>4.71</v>
      </c>
      <c r="JQ31" s="11">
        <v>6.76</v>
      </c>
      <c r="JR31" s="11">
        <v>1.59</v>
      </c>
      <c r="JS31" s="11">
        <v>4.7699999999999996</v>
      </c>
      <c r="JT31" s="11">
        <v>4.4400000000000004</v>
      </c>
      <c r="JU31" s="11">
        <v>7.16</v>
      </c>
      <c r="JV31" s="11">
        <v>4.0199999999999996</v>
      </c>
      <c r="JW31" s="11">
        <v>3.81</v>
      </c>
      <c r="JX31" s="11">
        <v>5.04</v>
      </c>
      <c r="JY31" s="11">
        <v>4.12</v>
      </c>
      <c r="JZ31" s="11">
        <v>5.48</v>
      </c>
      <c r="KA31" s="11">
        <v>6.23</v>
      </c>
      <c r="KB31" s="11">
        <v>8.35</v>
      </c>
      <c r="KC31" s="11">
        <v>7.05</v>
      </c>
      <c r="KD31" s="11">
        <v>4.25</v>
      </c>
      <c r="KE31" s="11">
        <v>8.17</v>
      </c>
      <c r="KF31" s="11">
        <v>8.86</v>
      </c>
      <c r="KG31" s="11">
        <v>10.11</v>
      </c>
      <c r="KH31" s="11">
        <v>5.0199999999999996</v>
      </c>
      <c r="KI31" s="11">
        <v>6.22</v>
      </c>
      <c r="KJ31" s="11">
        <v>5.35</v>
      </c>
      <c r="KK31" s="11">
        <v>8.09</v>
      </c>
      <c r="KL31" s="11">
        <v>6.32</v>
      </c>
      <c r="KM31" s="11">
        <v>4.28</v>
      </c>
    </row>
    <row r="32" spans="1:299" x14ac:dyDescent="0.25">
      <c r="A32">
        <v>30</v>
      </c>
      <c r="B32" s="1">
        <v>41334</v>
      </c>
      <c r="C32" s="11">
        <v>865.03</v>
      </c>
      <c r="D32" s="11">
        <v>881.27</v>
      </c>
      <c r="E32" s="11">
        <v>950.67</v>
      </c>
      <c r="F32" s="11">
        <v>953.77</v>
      </c>
      <c r="G32" s="11">
        <v>884.11</v>
      </c>
      <c r="H32" s="11">
        <v>945.88</v>
      </c>
      <c r="I32" s="11">
        <v>854.63</v>
      </c>
      <c r="J32" s="11">
        <v>850.91</v>
      </c>
      <c r="K32" s="11">
        <v>886.13</v>
      </c>
      <c r="L32" s="11">
        <v>810.51</v>
      </c>
      <c r="M32" s="11">
        <v>878.47</v>
      </c>
      <c r="N32" s="11">
        <v>809.39</v>
      </c>
      <c r="O32" s="11">
        <v>793.62</v>
      </c>
      <c r="P32" s="11">
        <v>766.79</v>
      </c>
      <c r="Q32" s="11">
        <v>836.77</v>
      </c>
      <c r="R32" s="11">
        <v>790.9</v>
      </c>
      <c r="S32" s="11">
        <v>812.4</v>
      </c>
      <c r="T32" s="11">
        <v>778.75</v>
      </c>
      <c r="U32" s="11">
        <v>803.73</v>
      </c>
      <c r="V32" s="11">
        <v>901.2</v>
      </c>
      <c r="W32" s="11">
        <v>831.01</v>
      </c>
      <c r="X32" s="11">
        <v>771.66</v>
      </c>
      <c r="Y32" s="11">
        <v>975.31</v>
      </c>
      <c r="Z32" s="11">
        <v>924.21</v>
      </c>
      <c r="AA32" s="11">
        <v>878.63</v>
      </c>
      <c r="AB32" s="11">
        <v>905.38</v>
      </c>
      <c r="AC32" s="11">
        <v>886.33</v>
      </c>
      <c r="AD32" s="11">
        <v>826.32</v>
      </c>
      <c r="AE32" s="11">
        <v>867.67</v>
      </c>
      <c r="AF32" s="11">
        <v>852.56</v>
      </c>
      <c r="AG32" s="11">
        <v>883.47</v>
      </c>
      <c r="AH32" s="11">
        <v>831.04</v>
      </c>
      <c r="AI32" s="11">
        <v>908.1</v>
      </c>
      <c r="AJ32" s="11">
        <v>457.6</v>
      </c>
      <c r="AK32" s="11">
        <v>489.14</v>
      </c>
      <c r="AL32" s="11">
        <v>511.87</v>
      </c>
      <c r="AM32" s="11">
        <v>539.33000000000004</v>
      </c>
      <c r="AN32" s="11">
        <v>491.82</v>
      </c>
      <c r="AO32" s="11">
        <v>501.89</v>
      </c>
      <c r="AP32" s="11">
        <v>474.28</v>
      </c>
      <c r="AQ32" s="11">
        <v>480.53</v>
      </c>
      <c r="AR32" s="11">
        <v>500.3</v>
      </c>
      <c r="AS32" s="11">
        <v>448.3</v>
      </c>
      <c r="AT32" s="11">
        <v>491.31</v>
      </c>
      <c r="AU32" s="11">
        <v>446.74</v>
      </c>
      <c r="AV32" s="11">
        <v>451.14</v>
      </c>
      <c r="AW32" s="11">
        <v>425.96</v>
      </c>
      <c r="AX32" s="11">
        <v>483.48</v>
      </c>
      <c r="AY32" s="11">
        <v>434.88</v>
      </c>
      <c r="AZ32" s="11">
        <v>464.94</v>
      </c>
      <c r="BA32" s="11">
        <v>436.64</v>
      </c>
      <c r="BB32" s="11">
        <v>427.33</v>
      </c>
      <c r="BC32" s="11">
        <v>455.2</v>
      </c>
      <c r="BD32" s="11">
        <v>436.04</v>
      </c>
      <c r="BE32" s="11">
        <v>414.98</v>
      </c>
      <c r="BF32" s="11">
        <v>483.79</v>
      </c>
      <c r="BG32" s="11">
        <v>458.56</v>
      </c>
      <c r="BH32" s="11">
        <v>442.61</v>
      </c>
      <c r="BI32" s="11">
        <v>438.35</v>
      </c>
      <c r="BJ32" s="11">
        <v>435.62</v>
      </c>
      <c r="BK32" s="11">
        <v>456.52</v>
      </c>
      <c r="BL32" s="11">
        <v>488.62</v>
      </c>
      <c r="BM32" s="11">
        <v>493.06</v>
      </c>
      <c r="BN32" s="11">
        <v>488.03</v>
      </c>
      <c r="BO32" s="11">
        <v>475.81</v>
      </c>
      <c r="BP32" s="11">
        <v>504.29</v>
      </c>
      <c r="BQ32" s="11">
        <v>407.43</v>
      </c>
      <c r="BR32" s="11">
        <v>392.13</v>
      </c>
      <c r="BS32" s="11">
        <v>438.8</v>
      </c>
      <c r="BT32" s="11">
        <v>414.44</v>
      </c>
      <c r="BU32" s="11">
        <v>392.29</v>
      </c>
      <c r="BV32" s="11">
        <v>443.99</v>
      </c>
      <c r="BW32" s="11">
        <v>380.35</v>
      </c>
      <c r="BX32" s="11">
        <v>370.38</v>
      </c>
      <c r="BY32" s="11">
        <v>385.83</v>
      </c>
      <c r="BZ32" s="11">
        <v>362.21</v>
      </c>
      <c r="CA32" s="11">
        <v>387.16</v>
      </c>
      <c r="CB32" s="11">
        <v>362.65</v>
      </c>
      <c r="CC32" s="11">
        <v>342.48</v>
      </c>
      <c r="CD32" s="11">
        <v>340.83</v>
      </c>
      <c r="CE32" s="11">
        <v>353.29</v>
      </c>
      <c r="CF32" s="11">
        <v>356.02</v>
      </c>
      <c r="CG32" s="11">
        <v>347.46</v>
      </c>
      <c r="CH32" s="11">
        <v>342.11</v>
      </c>
      <c r="CI32" s="11">
        <v>376.4</v>
      </c>
      <c r="CJ32" s="11">
        <v>446</v>
      </c>
      <c r="CK32" s="11">
        <v>394.97</v>
      </c>
      <c r="CL32" s="11">
        <v>356.68</v>
      </c>
      <c r="CM32" s="11">
        <v>491.52</v>
      </c>
      <c r="CN32" s="11">
        <v>465.65</v>
      </c>
      <c r="CO32" s="11">
        <v>436.02</v>
      </c>
      <c r="CP32" s="11">
        <v>467.03</v>
      </c>
      <c r="CQ32" s="11">
        <v>450.71</v>
      </c>
      <c r="CR32" s="11">
        <v>369.8</v>
      </c>
      <c r="CS32" s="11">
        <v>379.05</v>
      </c>
      <c r="CT32" s="11">
        <v>359.5</v>
      </c>
      <c r="CU32" s="11">
        <v>395.44</v>
      </c>
      <c r="CV32" s="11">
        <v>355.23</v>
      </c>
      <c r="CW32" s="11">
        <v>403.81</v>
      </c>
      <c r="CX32" s="11">
        <v>432.85988164999998</v>
      </c>
      <c r="CY32" s="11">
        <v>438.95645975000002</v>
      </c>
      <c r="CZ32" s="11">
        <v>529.96089938</v>
      </c>
      <c r="DA32" s="11">
        <v>506.26673767</v>
      </c>
      <c r="DB32" s="11">
        <v>432.85595903000001</v>
      </c>
      <c r="DC32" s="11">
        <v>392.87990107000002</v>
      </c>
      <c r="DD32" s="11">
        <v>409.55042091000001</v>
      </c>
      <c r="DE32" s="11">
        <v>413.15164204000001</v>
      </c>
      <c r="DF32" s="11">
        <v>465.86417484999998</v>
      </c>
      <c r="DG32" s="11">
        <v>437.87834426000001</v>
      </c>
      <c r="DH32" s="11">
        <v>462.89729447000002</v>
      </c>
      <c r="DI32" s="11">
        <v>537.89211904000001</v>
      </c>
      <c r="DJ32" s="11">
        <v>458.26256999999998</v>
      </c>
      <c r="DK32" s="11">
        <v>386.36491617000001</v>
      </c>
      <c r="DL32" s="11">
        <v>462.69777198000003</v>
      </c>
      <c r="DM32" s="11">
        <v>422.82143983999998</v>
      </c>
      <c r="DN32" s="11">
        <v>405.90967518999997</v>
      </c>
      <c r="DO32" s="11">
        <v>413.79086237000001</v>
      </c>
      <c r="DP32" s="11">
        <v>425.13321812999999</v>
      </c>
      <c r="DQ32" s="11">
        <v>431.32830797000003</v>
      </c>
      <c r="DR32" s="11">
        <v>457.37979707</v>
      </c>
      <c r="DS32" s="11">
        <v>428.07865513000002</v>
      </c>
      <c r="DT32" s="11">
        <v>444.55192922999998</v>
      </c>
      <c r="DU32" s="11">
        <v>417.42447296</v>
      </c>
      <c r="DV32" s="11">
        <v>420.19321865000001</v>
      </c>
      <c r="DW32" s="11">
        <v>432.87169197999998</v>
      </c>
      <c r="DX32" s="11">
        <v>480.04726104000002</v>
      </c>
      <c r="DY32" s="11">
        <v>375.09474790000002</v>
      </c>
      <c r="DZ32" s="11">
        <v>442.88945983999997</v>
      </c>
      <c r="EA32" s="11">
        <v>400.75120744999998</v>
      </c>
      <c r="EB32" s="11">
        <v>504.05990506000001</v>
      </c>
      <c r="EC32" s="11">
        <v>438.87422041000002</v>
      </c>
      <c r="ED32" s="11">
        <v>401.14702444</v>
      </c>
      <c r="EE32" s="11">
        <v>346.56275925</v>
      </c>
      <c r="EF32" s="11">
        <v>361.41166586999998</v>
      </c>
      <c r="EG32" s="11">
        <v>389.90798468999998</v>
      </c>
      <c r="EH32" s="11">
        <v>391.70768559999999</v>
      </c>
      <c r="EI32" s="11">
        <v>363.17372336</v>
      </c>
      <c r="EJ32" s="11">
        <v>330.34439882999999</v>
      </c>
      <c r="EK32" s="11">
        <v>352.91021912999997</v>
      </c>
      <c r="EL32" s="11">
        <v>330.72824082</v>
      </c>
      <c r="EM32" s="11">
        <v>391.40517769000002</v>
      </c>
      <c r="EN32" s="11">
        <v>345.95989148000001</v>
      </c>
      <c r="EO32" s="11">
        <v>338.12697046</v>
      </c>
      <c r="EP32" s="11">
        <v>404.88295197000002</v>
      </c>
      <c r="EQ32" s="11">
        <v>363.04593090999998</v>
      </c>
      <c r="ER32" s="11">
        <v>300.85708934000002</v>
      </c>
      <c r="ES32" s="11">
        <v>384.37828295000003</v>
      </c>
      <c r="ET32" s="11">
        <v>324.09576399000002</v>
      </c>
      <c r="EU32" s="11">
        <v>344.20805024999999</v>
      </c>
      <c r="EV32" s="11">
        <v>326.06649464999998</v>
      </c>
      <c r="EW32" s="11">
        <v>345.21461799999997</v>
      </c>
      <c r="EX32" s="11">
        <v>345.42580465999998</v>
      </c>
      <c r="EY32" s="11">
        <v>365.97488594999999</v>
      </c>
      <c r="EZ32" s="11">
        <v>330.49033286999997</v>
      </c>
      <c r="FA32" s="11">
        <v>340.88426378999998</v>
      </c>
      <c r="FB32" s="11">
        <v>337.06360995</v>
      </c>
      <c r="FC32" s="11">
        <v>328.51905291999998</v>
      </c>
      <c r="FD32" s="11">
        <v>342.97459808000002</v>
      </c>
      <c r="FE32" s="11">
        <v>361.73570024000003</v>
      </c>
      <c r="FF32" s="11">
        <v>294.87527762000002</v>
      </c>
      <c r="FG32" s="11">
        <v>372.16643245</v>
      </c>
      <c r="FH32" s="11">
        <v>341.23235727999997</v>
      </c>
      <c r="FI32" s="11">
        <v>426.64661840999997</v>
      </c>
      <c r="FJ32" s="11">
        <v>368.13431603999999</v>
      </c>
      <c r="FK32" s="11">
        <v>334.46550143000002</v>
      </c>
      <c r="FL32" s="11">
        <v>643.21023780999997</v>
      </c>
      <c r="FM32" s="11">
        <v>632.25742648999994</v>
      </c>
      <c r="FN32" s="11">
        <v>1002.74336996</v>
      </c>
      <c r="FO32" s="11">
        <v>853.39725876</v>
      </c>
      <c r="FP32" s="11">
        <v>591.60332933999996</v>
      </c>
      <c r="FQ32" s="11">
        <v>542.62970154000004</v>
      </c>
      <c r="FR32" s="11">
        <v>529.22510395999996</v>
      </c>
      <c r="FS32" s="11">
        <v>641.38139665000006</v>
      </c>
      <c r="FT32" s="11">
        <v>693.27853717000005</v>
      </c>
      <c r="FU32" s="11">
        <v>700.74718293000001</v>
      </c>
      <c r="FV32" s="11">
        <v>957.98348503</v>
      </c>
      <c r="FW32" s="11">
        <v>955.20893832000002</v>
      </c>
      <c r="FX32" s="11">
        <v>775.65674631000002</v>
      </c>
      <c r="FY32" s="11">
        <v>634.19832858999996</v>
      </c>
      <c r="FZ32" s="11">
        <v>689.83565393000003</v>
      </c>
      <c r="GA32" s="11">
        <v>711.29629938999994</v>
      </c>
      <c r="GB32" s="11">
        <v>554.63393660999998</v>
      </c>
      <c r="GC32" s="11">
        <v>688.35179072999995</v>
      </c>
      <c r="GD32" s="11">
        <v>615.31547186</v>
      </c>
      <c r="GE32" s="11">
        <v>622.59216965999997</v>
      </c>
      <c r="GF32" s="11">
        <v>679.68629503</v>
      </c>
      <c r="GG32" s="11">
        <v>687.74777018999998</v>
      </c>
      <c r="GH32" s="11">
        <v>672.19180658000005</v>
      </c>
      <c r="GI32" s="11">
        <v>589.26165799</v>
      </c>
      <c r="GJ32" s="11">
        <v>637.96073934000003</v>
      </c>
      <c r="GK32" s="11">
        <v>622.27140900999996</v>
      </c>
      <c r="GL32" s="11">
        <v>749.83338610999999</v>
      </c>
      <c r="GM32" s="11">
        <v>598.82202611000002</v>
      </c>
      <c r="GN32" s="11">
        <v>625.76141399999995</v>
      </c>
      <c r="GO32" s="11">
        <v>553.09352245000002</v>
      </c>
      <c r="GP32" s="11">
        <v>677.82119717</v>
      </c>
      <c r="GQ32" s="11">
        <v>645.25967102000004</v>
      </c>
      <c r="GR32" s="11">
        <v>566.91077422000001</v>
      </c>
      <c r="GS32" s="12">
        <v>0.18</v>
      </c>
      <c r="GT32" s="12">
        <v>0.22</v>
      </c>
      <c r="GU32" s="12">
        <v>3.46</v>
      </c>
      <c r="GV32" s="12">
        <v>-0.04</v>
      </c>
      <c r="GW32" s="12">
        <v>-0.47</v>
      </c>
      <c r="GX32" s="12">
        <v>0.25</v>
      </c>
      <c r="GY32" s="12">
        <v>0.17</v>
      </c>
      <c r="GZ32" s="12">
        <v>-0.26</v>
      </c>
      <c r="HA32" s="12">
        <v>0.28999999999999998</v>
      </c>
      <c r="HB32" s="12">
        <v>0.22</v>
      </c>
      <c r="HC32" s="12">
        <v>0.21</v>
      </c>
      <c r="HD32" s="12">
        <v>3.82</v>
      </c>
      <c r="HE32" s="12">
        <v>0</v>
      </c>
      <c r="HF32" s="12">
        <v>0.02</v>
      </c>
      <c r="HG32" s="12">
        <v>0.06</v>
      </c>
      <c r="HH32" s="12">
        <v>0.26</v>
      </c>
      <c r="HI32" s="12">
        <v>0.17</v>
      </c>
      <c r="HJ32" s="12">
        <v>0.33</v>
      </c>
      <c r="HK32" s="12">
        <v>-0.22</v>
      </c>
      <c r="HL32" s="12">
        <v>0.04</v>
      </c>
      <c r="HM32" s="12">
        <v>0.11</v>
      </c>
      <c r="HN32" s="12">
        <v>-0.17</v>
      </c>
      <c r="HO32" s="12">
        <v>0.06</v>
      </c>
      <c r="HP32" s="12">
        <v>0.01</v>
      </c>
      <c r="HQ32" s="12">
        <v>0.68</v>
      </c>
      <c r="HR32" s="12">
        <v>0.79</v>
      </c>
      <c r="HS32" s="12">
        <v>0.12</v>
      </c>
      <c r="HT32" s="12">
        <v>1.05</v>
      </c>
      <c r="HU32" s="12">
        <v>-0.06</v>
      </c>
      <c r="HV32" s="12">
        <v>0.08</v>
      </c>
      <c r="HW32" s="12">
        <v>-0.14000000000000001</v>
      </c>
      <c r="HX32" s="12">
        <v>-0.04</v>
      </c>
      <c r="HY32" s="12">
        <v>-0.08</v>
      </c>
      <c r="HZ32" s="12">
        <v>1.1000000000000001</v>
      </c>
      <c r="IA32" s="12">
        <v>0.94</v>
      </c>
      <c r="IB32" s="12">
        <v>4.3899999999999997</v>
      </c>
      <c r="IC32" s="12">
        <v>0.54</v>
      </c>
      <c r="ID32" s="12">
        <v>-0.1</v>
      </c>
      <c r="IE32" s="12">
        <v>0.55000000000000004</v>
      </c>
      <c r="IF32" s="12">
        <v>0.64</v>
      </c>
      <c r="IG32" s="12">
        <v>3.53</v>
      </c>
      <c r="IH32" s="12">
        <v>0.99</v>
      </c>
      <c r="II32" s="12">
        <v>0.6</v>
      </c>
      <c r="IJ32" s="12">
        <v>0.74</v>
      </c>
      <c r="IK32" s="12">
        <v>4.13</v>
      </c>
      <c r="IL32" s="12">
        <v>0.5</v>
      </c>
      <c r="IM32" s="12">
        <v>0.16</v>
      </c>
      <c r="IN32" s="12">
        <v>0.39</v>
      </c>
      <c r="IO32" s="12">
        <v>0.34</v>
      </c>
      <c r="IP32" s="12">
        <v>0.4</v>
      </c>
      <c r="IQ32" s="12">
        <v>1.81</v>
      </c>
      <c r="IR32" s="12">
        <v>0.19</v>
      </c>
      <c r="IS32" s="12">
        <v>1.65</v>
      </c>
      <c r="IT32" s="12">
        <v>5.14</v>
      </c>
      <c r="IU32" s="12">
        <v>0.5</v>
      </c>
      <c r="IV32" s="12">
        <v>1.01</v>
      </c>
      <c r="IW32" s="12">
        <v>0.2</v>
      </c>
      <c r="IX32" s="12">
        <v>1.27</v>
      </c>
      <c r="IY32" s="12">
        <v>0.92</v>
      </c>
      <c r="IZ32" s="12">
        <v>0.43</v>
      </c>
      <c r="JA32" s="12">
        <v>2.8</v>
      </c>
      <c r="JB32" s="12">
        <v>0.27</v>
      </c>
      <c r="JC32" s="12">
        <v>0.81</v>
      </c>
      <c r="JD32" s="12">
        <v>0.11</v>
      </c>
      <c r="JE32" s="12">
        <v>0.21</v>
      </c>
      <c r="JF32" s="12">
        <v>0.24</v>
      </c>
      <c r="JG32" s="11">
        <v>5.55</v>
      </c>
      <c r="JH32" s="11">
        <v>5.73</v>
      </c>
      <c r="JI32" s="11">
        <v>7.94</v>
      </c>
      <c r="JJ32" s="11">
        <v>7.44</v>
      </c>
      <c r="JK32" s="11">
        <v>3.84</v>
      </c>
      <c r="JL32" s="11">
        <v>6.07</v>
      </c>
      <c r="JM32" s="11">
        <v>6.09</v>
      </c>
      <c r="JN32" s="11">
        <v>7.23</v>
      </c>
      <c r="JO32" s="11">
        <v>4.47</v>
      </c>
      <c r="JP32" s="11">
        <v>4.54</v>
      </c>
      <c r="JQ32" s="11">
        <v>6.67</v>
      </c>
      <c r="JR32" s="11">
        <v>5.26</v>
      </c>
      <c r="JS32" s="11">
        <v>4.68</v>
      </c>
      <c r="JT32" s="11">
        <v>4.3499999999999996</v>
      </c>
      <c r="JU32" s="11">
        <v>7.08</v>
      </c>
      <c r="JV32" s="11">
        <v>4.2300000000000004</v>
      </c>
      <c r="JW32" s="11">
        <v>3.48</v>
      </c>
      <c r="JX32" s="11">
        <v>5.38</v>
      </c>
      <c r="JY32" s="11">
        <v>2.9</v>
      </c>
      <c r="JZ32" s="11">
        <v>5.36</v>
      </c>
      <c r="KA32" s="11">
        <v>6</v>
      </c>
      <c r="KB32" s="11">
        <v>8.02</v>
      </c>
      <c r="KC32" s="11">
        <v>7.09</v>
      </c>
      <c r="KD32" s="11">
        <v>4.1399999999999997</v>
      </c>
      <c r="KE32" s="11">
        <v>8.14</v>
      </c>
      <c r="KF32" s="11">
        <v>9.0500000000000007</v>
      </c>
      <c r="KG32" s="11">
        <v>9.93</v>
      </c>
      <c r="KH32" s="11">
        <v>4.75</v>
      </c>
      <c r="KI32" s="11">
        <v>5.98</v>
      </c>
      <c r="KJ32" s="11">
        <v>5.05</v>
      </c>
      <c r="KK32" s="11">
        <v>7.9</v>
      </c>
      <c r="KL32" s="11">
        <v>5.97</v>
      </c>
      <c r="KM32" s="11">
        <v>4.1500000000000004</v>
      </c>
    </row>
    <row r="33" spans="1:299" x14ac:dyDescent="0.25">
      <c r="A33">
        <v>31</v>
      </c>
      <c r="B33" s="1">
        <v>41365</v>
      </c>
      <c r="C33" s="11">
        <v>870.97</v>
      </c>
      <c r="D33" s="11">
        <v>882.52</v>
      </c>
      <c r="E33" s="11">
        <v>957.59</v>
      </c>
      <c r="F33" s="11">
        <v>961.38</v>
      </c>
      <c r="G33" s="11">
        <v>886.65</v>
      </c>
      <c r="H33" s="11">
        <v>945.95</v>
      </c>
      <c r="I33" s="11">
        <v>852.96</v>
      </c>
      <c r="J33" s="11">
        <v>852.24</v>
      </c>
      <c r="K33" s="11">
        <v>889.63</v>
      </c>
      <c r="L33" s="11">
        <v>819.04</v>
      </c>
      <c r="M33" s="11">
        <v>877.94</v>
      </c>
      <c r="N33" s="11">
        <v>812.8</v>
      </c>
      <c r="O33" s="11">
        <v>795.2</v>
      </c>
      <c r="P33" s="11">
        <v>769.29</v>
      </c>
      <c r="Q33" s="11">
        <v>838.21</v>
      </c>
      <c r="R33" s="11">
        <v>791.79</v>
      </c>
      <c r="S33" s="11">
        <v>813.03</v>
      </c>
      <c r="T33" s="11">
        <v>779.99</v>
      </c>
      <c r="U33" s="11">
        <v>831.72</v>
      </c>
      <c r="V33" s="11">
        <v>908.7</v>
      </c>
      <c r="W33" s="11">
        <v>830.83</v>
      </c>
      <c r="X33" s="11">
        <v>772.67</v>
      </c>
      <c r="Y33" s="11">
        <v>1013.8</v>
      </c>
      <c r="Z33" s="11">
        <v>924.53</v>
      </c>
      <c r="AA33" s="11">
        <v>878.76</v>
      </c>
      <c r="AB33" s="11">
        <v>905.44</v>
      </c>
      <c r="AC33" s="11">
        <v>886.47</v>
      </c>
      <c r="AD33" s="11">
        <v>826.56</v>
      </c>
      <c r="AE33" s="11">
        <v>870.96</v>
      </c>
      <c r="AF33" s="11">
        <v>857.03</v>
      </c>
      <c r="AG33" s="11">
        <v>885.35</v>
      </c>
      <c r="AH33" s="11">
        <v>836.43</v>
      </c>
      <c r="AI33" s="11">
        <v>909.54</v>
      </c>
      <c r="AJ33" s="11">
        <v>457.97</v>
      </c>
      <c r="AK33" s="11">
        <v>490.73</v>
      </c>
      <c r="AL33" s="11">
        <v>522.53</v>
      </c>
      <c r="AM33" s="11">
        <v>546.94000000000005</v>
      </c>
      <c r="AN33" s="11">
        <v>494.36</v>
      </c>
      <c r="AO33" s="11">
        <v>503.81</v>
      </c>
      <c r="AP33" s="11">
        <v>472.6</v>
      </c>
      <c r="AQ33" s="11">
        <v>481.86</v>
      </c>
      <c r="AR33" s="11">
        <v>503.8</v>
      </c>
      <c r="AS33" s="11">
        <v>449.29</v>
      </c>
      <c r="AT33" s="11">
        <v>490.13</v>
      </c>
      <c r="AU33" s="11">
        <v>450.15</v>
      </c>
      <c r="AV33" s="11">
        <v>452.72</v>
      </c>
      <c r="AW33" s="11">
        <v>428.46</v>
      </c>
      <c r="AX33" s="11">
        <v>484.92</v>
      </c>
      <c r="AY33" s="11">
        <v>435.77</v>
      </c>
      <c r="AZ33" s="11">
        <v>463.31</v>
      </c>
      <c r="BA33" s="11">
        <v>437.88</v>
      </c>
      <c r="BB33" s="11">
        <v>428.77</v>
      </c>
      <c r="BC33" s="11">
        <v>454.28</v>
      </c>
      <c r="BD33" s="11">
        <v>435.56</v>
      </c>
      <c r="BE33" s="11">
        <v>416.08</v>
      </c>
      <c r="BF33" s="11">
        <v>482.35</v>
      </c>
      <c r="BG33" s="11">
        <v>457.4</v>
      </c>
      <c r="BH33" s="11">
        <v>442.48</v>
      </c>
      <c r="BI33" s="11">
        <v>438.41</v>
      </c>
      <c r="BJ33" s="11">
        <v>435.76</v>
      </c>
      <c r="BK33" s="11">
        <v>455.81</v>
      </c>
      <c r="BL33" s="11">
        <v>491.78</v>
      </c>
      <c r="BM33" s="11">
        <v>496.62</v>
      </c>
      <c r="BN33" s="11">
        <v>489.91</v>
      </c>
      <c r="BO33" s="11">
        <v>481.21</v>
      </c>
      <c r="BP33" s="11">
        <v>505.73</v>
      </c>
      <c r="BQ33" s="11">
        <v>413</v>
      </c>
      <c r="BR33" s="11">
        <v>391.79</v>
      </c>
      <c r="BS33" s="11">
        <v>435.06</v>
      </c>
      <c r="BT33" s="11">
        <v>414.44</v>
      </c>
      <c r="BU33" s="11">
        <v>392.29</v>
      </c>
      <c r="BV33" s="11">
        <v>442.14</v>
      </c>
      <c r="BW33" s="11">
        <v>380.36</v>
      </c>
      <c r="BX33" s="11">
        <v>370.38</v>
      </c>
      <c r="BY33" s="11">
        <v>385.83</v>
      </c>
      <c r="BZ33" s="11">
        <v>369.75</v>
      </c>
      <c r="CA33" s="11">
        <v>387.81</v>
      </c>
      <c r="CB33" s="11">
        <v>362.65</v>
      </c>
      <c r="CC33" s="11">
        <v>342.48</v>
      </c>
      <c r="CD33" s="11">
        <v>340.83</v>
      </c>
      <c r="CE33" s="11">
        <v>353.29</v>
      </c>
      <c r="CF33" s="11">
        <v>356.02</v>
      </c>
      <c r="CG33" s="11">
        <v>349.72</v>
      </c>
      <c r="CH33" s="11">
        <v>342.11</v>
      </c>
      <c r="CI33" s="11">
        <v>402.95</v>
      </c>
      <c r="CJ33" s="11">
        <v>454.42</v>
      </c>
      <c r="CK33" s="11">
        <v>395.27</v>
      </c>
      <c r="CL33" s="11">
        <v>356.59</v>
      </c>
      <c r="CM33" s="11">
        <v>531.45000000000005</v>
      </c>
      <c r="CN33" s="11">
        <v>467.13</v>
      </c>
      <c r="CO33" s="11">
        <v>436.28</v>
      </c>
      <c r="CP33" s="11">
        <v>467.03</v>
      </c>
      <c r="CQ33" s="11">
        <v>450.71</v>
      </c>
      <c r="CR33" s="11">
        <v>370.75</v>
      </c>
      <c r="CS33" s="11">
        <v>379.18</v>
      </c>
      <c r="CT33" s="11">
        <v>360.41</v>
      </c>
      <c r="CU33" s="11">
        <v>395.44</v>
      </c>
      <c r="CV33" s="11">
        <v>355.22</v>
      </c>
      <c r="CW33" s="11">
        <v>403.81</v>
      </c>
      <c r="CX33" s="11">
        <v>435.84661483000002</v>
      </c>
      <c r="CY33" s="11">
        <v>439.57099878999998</v>
      </c>
      <c r="CZ33" s="11">
        <v>533.82961394999995</v>
      </c>
      <c r="DA33" s="11">
        <v>510.31687156999999</v>
      </c>
      <c r="DB33" s="11">
        <v>434.11124131000003</v>
      </c>
      <c r="DC33" s="11">
        <v>392.91918906000001</v>
      </c>
      <c r="DD33" s="11">
        <v>408.73132006999998</v>
      </c>
      <c r="DE33" s="11">
        <v>413.81268467000001</v>
      </c>
      <c r="DF33" s="11">
        <v>467.68104512999997</v>
      </c>
      <c r="DG33" s="11">
        <v>442.47606687000001</v>
      </c>
      <c r="DH33" s="11">
        <v>462.61955609</v>
      </c>
      <c r="DI33" s="11">
        <v>540.15126594000003</v>
      </c>
      <c r="DJ33" s="11">
        <v>459.17909514000002</v>
      </c>
      <c r="DK33" s="11">
        <v>387.63992038999999</v>
      </c>
      <c r="DL33" s="11">
        <v>463.48435819000002</v>
      </c>
      <c r="DM33" s="11">
        <v>423.28654341999999</v>
      </c>
      <c r="DN33" s="11">
        <v>406.23440292999999</v>
      </c>
      <c r="DO33" s="11">
        <v>414.45292775000001</v>
      </c>
      <c r="DP33" s="11">
        <v>439.92785412000001</v>
      </c>
      <c r="DQ33" s="11">
        <v>434.90833292999997</v>
      </c>
      <c r="DR33" s="11">
        <v>457.28832111000003</v>
      </c>
      <c r="DS33" s="11">
        <v>428.63515738000001</v>
      </c>
      <c r="DT33" s="11">
        <v>462.11173043000002</v>
      </c>
      <c r="DU33" s="11">
        <v>417.54970029999998</v>
      </c>
      <c r="DV33" s="11">
        <v>420.23523797000001</v>
      </c>
      <c r="DW33" s="11">
        <v>432.91497915000002</v>
      </c>
      <c r="DX33" s="11">
        <v>480.14327049000002</v>
      </c>
      <c r="DY33" s="11">
        <v>375.20727632000001</v>
      </c>
      <c r="DZ33" s="11">
        <v>444.57243978999998</v>
      </c>
      <c r="EA33" s="11">
        <v>402.83511372999999</v>
      </c>
      <c r="EB33" s="11">
        <v>505.11843085999999</v>
      </c>
      <c r="EC33" s="11">
        <v>441.72690283999998</v>
      </c>
      <c r="ED33" s="11">
        <v>401.78885967999997</v>
      </c>
      <c r="EE33" s="11">
        <v>346.84000945999998</v>
      </c>
      <c r="EF33" s="11">
        <v>362.60432436999997</v>
      </c>
      <c r="EG33" s="11">
        <v>398.01807077000001</v>
      </c>
      <c r="EH33" s="11">
        <v>397.23076397</v>
      </c>
      <c r="EI33" s="11">
        <v>365.06222672000001</v>
      </c>
      <c r="EJ33" s="11">
        <v>331.59970755000001</v>
      </c>
      <c r="EK33" s="11">
        <v>351.67503335999999</v>
      </c>
      <c r="EL33" s="11">
        <v>331.65427989</v>
      </c>
      <c r="EM33" s="11">
        <v>394.14501393</v>
      </c>
      <c r="EN33" s="11">
        <v>346.72100324000002</v>
      </c>
      <c r="EO33" s="11">
        <v>337.31546573000003</v>
      </c>
      <c r="EP33" s="11">
        <v>407.96006240000003</v>
      </c>
      <c r="EQ33" s="11">
        <v>364.31659166999998</v>
      </c>
      <c r="ER33" s="11">
        <v>302.63214617</v>
      </c>
      <c r="ES33" s="11">
        <v>385.53141779999999</v>
      </c>
      <c r="ET33" s="11">
        <v>324.74395551999999</v>
      </c>
      <c r="EU33" s="11">
        <v>343.00332207000002</v>
      </c>
      <c r="EV33" s="11">
        <v>326.97948084000001</v>
      </c>
      <c r="EW33" s="11">
        <v>346.3883477</v>
      </c>
      <c r="EX33" s="11">
        <v>344.73495305</v>
      </c>
      <c r="EY33" s="11">
        <v>365.57231358000001</v>
      </c>
      <c r="EZ33" s="11">
        <v>331.38265676999998</v>
      </c>
      <c r="FA33" s="11">
        <v>339.86161099999998</v>
      </c>
      <c r="FB33" s="11">
        <v>336.22095093000001</v>
      </c>
      <c r="FC33" s="11">
        <v>328.4204972</v>
      </c>
      <c r="FD33" s="11">
        <v>343.00889554000003</v>
      </c>
      <c r="FE33" s="11">
        <v>361.84422095000002</v>
      </c>
      <c r="FF33" s="11">
        <v>294.40347717999998</v>
      </c>
      <c r="FG33" s="11">
        <v>374.58551426000002</v>
      </c>
      <c r="FH33" s="11">
        <v>343.68923024999998</v>
      </c>
      <c r="FI33" s="11">
        <v>428.31054022000001</v>
      </c>
      <c r="FJ33" s="11">
        <v>372.29423380999998</v>
      </c>
      <c r="FK33" s="11">
        <v>335.43545138000002</v>
      </c>
      <c r="FL33" s="11">
        <v>652.02221807000001</v>
      </c>
      <c r="FM33" s="11">
        <v>631.68839480999998</v>
      </c>
      <c r="FN33" s="11">
        <v>994.22005135999996</v>
      </c>
      <c r="FO33" s="11">
        <v>853.39725876</v>
      </c>
      <c r="FP33" s="11">
        <v>591.60332933999996</v>
      </c>
      <c r="FQ33" s="11">
        <v>540.35065679000002</v>
      </c>
      <c r="FR33" s="11">
        <v>529.22510395999996</v>
      </c>
      <c r="FS33" s="11">
        <v>641.38139665000006</v>
      </c>
      <c r="FT33" s="11">
        <v>693.27853717000005</v>
      </c>
      <c r="FU33" s="11">
        <v>715.32272433000003</v>
      </c>
      <c r="FV33" s="11">
        <v>959.61205695000001</v>
      </c>
      <c r="FW33" s="11">
        <v>955.20893832000002</v>
      </c>
      <c r="FX33" s="11">
        <v>775.65674631000002</v>
      </c>
      <c r="FY33" s="11">
        <v>634.19832858999996</v>
      </c>
      <c r="FZ33" s="11">
        <v>689.83565393000003</v>
      </c>
      <c r="GA33" s="11">
        <v>711.29629938999994</v>
      </c>
      <c r="GB33" s="11">
        <v>558.23905720000005</v>
      </c>
      <c r="GC33" s="11">
        <v>688.35179072999995</v>
      </c>
      <c r="GD33" s="11">
        <v>658.69521263000001</v>
      </c>
      <c r="GE33" s="11">
        <v>634.35916167000005</v>
      </c>
      <c r="GF33" s="11">
        <v>680.23004406999996</v>
      </c>
      <c r="GG33" s="11">
        <v>687.54144585999995</v>
      </c>
      <c r="GH33" s="11">
        <v>726.77378126999997</v>
      </c>
      <c r="GI33" s="11">
        <v>591.1472953</v>
      </c>
      <c r="GJ33" s="11">
        <v>638.34351577999996</v>
      </c>
      <c r="GK33" s="11">
        <v>622.27140900999996</v>
      </c>
      <c r="GL33" s="11">
        <v>749.83338610999999</v>
      </c>
      <c r="GM33" s="11">
        <v>600.37896337999996</v>
      </c>
      <c r="GN33" s="11">
        <v>625.94914242000004</v>
      </c>
      <c r="GO33" s="11">
        <v>554.47625626000001</v>
      </c>
      <c r="GP33" s="11">
        <v>677.82119717</v>
      </c>
      <c r="GQ33" s="11">
        <v>645.25967102000004</v>
      </c>
      <c r="GR33" s="11">
        <v>566.91077422000001</v>
      </c>
      <c r="GS33" s="12">
        <v>0.69</v>
      </c>
      <c r="GT33" s="12">
        <v>0.14000000000000001</v>
      </c>
      <c r="GU33" s="12">
        <v>0.73</v>
      </c>
      <c r="GV33" s="12">
        <v>0.8</v>
      </c>
      <c r="GW33" s="12">
        <v>0.28999999999999998</v>
      </c>
      <c r="GX33" s="12">
        <v>0.01</v>
      </c>
      <c r="GY33" s="12">
        <v>-0.2</v>
      </c>
      <c r="GZ33" s="12">
        <v>0.16</v>
      </c>
      <c r="HA33" s="12">
        <v>0.39</v>
      </c>
      <c r="HB33" s="12">
        <v>1.05</v>
      </c>
      <c r="HC33" s="12">
        <v>-0.06</v>
      </c>
      <c r="HD33" s="12">
        <v>0.42</v>
      </c>
      <c r="HE33" s="12">
        <v>0.2</v>
      </c>
      <c r="HF33" s="12">
        <v>0.33</v>
      </c>
      <c r="HG33" s="12">
        <v>0.17</v>
      </c>
      <c r="HH33" s="12">
        <v>0.11</v>
      </c>
      <c r="HI33" s="12">
        <v>0.08</v>
      </c>
      <c r="HJ33" s="12">
        <v>0.16</v>
      </c>
      <c r="HK33" s="12">
        <v>3.48</v>
      </c>
      <c r="HL33" s="12">
        <v>0.83</v>
      </c>
      <c r="HM33" s="12">
        <v>-0.02</v>
      </c>
      <c r="HN33" s="12">
        <v>0.13</v>
      </c>
      <c r="HO33" s="12">
        <v>3.95</v>
      </c>
      <c r="HP33" s="12">
        <v>0.03</v>
      </c>
      <c r="HQ33" s="12">
        <v>0.01</v>
      </c>
      <c r="HR33" s="12">
        <v>0.01</v>
      </c>
      <c r="HS33" s="12">
        <v>0.02</v>
      </c>
      <c r="HT33" s="12">
        <v>0.03</v>
      </c>
      <c r="HU33" s="12">
        <v>0.38</v>
      </c>
      <c r="HV33" s="12">
        <v>0.52</v>
      </c>
      <c r="HW33" s="12">
        <v>0.21</v>
      </c>
      <c r="HX33" s="12">
        <v>0.65</v>
      </c>
      <c r="HY33" s="12">
        <v>0.16</v>
      </c>
      <c r="HZ33" s="12">
        <v>1.79</v>
      </c>
      <c r="IA33" s="12">
        <v>1.08</v>
      </c>
      <c r="IB33" s="12">
        <v>5.15</v>
      </c>
      <c r="IC33" s="12">
        <v>1.34</v>
      </c>
      <c r="ID33" s="12">
        <v>0.19</v>
      </c>
      <c r="IE33" s="12">
        <v>0.56000000000000005</v>
      </c>
      <c r="IF33" s="12">
        <v>0.44</v>
      </c>
      <c r="IG33" s="12">
        <v>3.69</v>
      </c>
      <c r="IH33" s="12">
        <v>1.39</v>
      </c>
      <c r="II33" s="12">
        <v>1.66</v>
      </c>
      <c r="IJ33" s="12">
        <v>0.68</v>
      </c>
      <c r="IK33" s="12">
        <v>4.57</v>
      </c>
      <c r="IL33" s="12">
        <v>0.7</v>
      </c>
      <c r="IM33" s="12">
        <v>0.48</v>
      </c>
      <c r="IN33" s="12">
        <v>0.56999999999999995</v>
      </c>
      <c r="IO33" s="12">
        <v>0.45</v>
      </c>
      <c r="IP33" s="12">
        <v>0.48</v>
      </c>
      <c r="IQ33" s="12">
        <v>1.97</v>
      </c>
      <c r="IR33" s="12">
        <v>3.68</v>
      </c>
      <c r="IS33" s="12">
        <v>2.4900000000000002</v>
      </c>
      <c r="IT33" s="12">
        <v>5.12</v>
      </c>
      <c r="IU33" s="12">
        <v>0.63</v>
      </c>
      <c r="IV33" s="12">
        <v>4.99</v>
      </c>
      <c r="IW33" s="12">
        <v>0.23</v>
      </c>
      <c r="IX33" s="12">
        <v>1.28</v>
      </c>
      <c r="IY33" s="12">
        <v>0.93</v>
      </c>
      <c r="IZ33" s="12">
        <v>0.45</v>
      </c>
      <c r="JA33" s="12">
        <v>2.83</v>
      </c>
      <c r="JB33" s="12">
        <v>0.65</v>
      </c>
      <c r="JC33" s="12">
        <v>1.33</v>
      </c>
      <c r="JD33" s="12">
        <v>0.32</v>
      </c>
      <c r="JE33" s="12">
        <v>0.86</v>
      </c>
      <c r="JF33" s="12">
        <v>0.39</v>
      </c>
      <c r="JG33" s="11">
        <v>5.6</v>
      </c>
      <c r="JH33" s="11">
        <v>5.78</v>
      </c>
      <c r="JI33" s="11">
        <v>8.49</v>
      </c>
      <c r="JJ33" s="11">
        <v>8.14</v>
      </c>
      <c r="JK33" s="11">
        <v>4.07</v>
      </c>
      <c r="JL33" s="11">
        <v>5.73</v>
      </c>
      <c r="JM33" s="11">
        <v>5.85</v>
      </c>
      <c r="JN33" s="11">
        <v>7.29</v>
      </c>
      <c r="JO33" s="11">
        <v>4.6500000000000004</v>
      </c>
      <c r="JP33" s="11">
        <v>4.8099999999999996</v>
      </c>
      <c r="JQ33" s="11">
        <v>5.6</v>
      </c>
      <c r="JR33" s="11">
        <v>5.54</v>
      </c>
      <c r="JS33" s="11">
        <v>4.72</v>
      </c>
      <c r="JT33" s="11">
        <v>4.59</v>
      </c>
      <c r="JU33" s="11">
        <v>7.08</v>
      </c>
      <c r="JV33" s="11">
        <v>3.87</v>
      </c>
      <c r="JW33" s="11">
        <v>3.19</v>
      </c>
      <c r="JX33" s="11">
        <v>2.5</v>
      </c>
      <c r="JY33" s="11">
        <v>4.88</v>
      </c>
      <c r="JZ33" s="11">
        <v>5.27</v>
      </c>
      <c r="KA33" s="11">
        <v>5.96</v>
      </c>
      <c r="KB33" s="11">
        <v>8</v>
      </c>
      <c r="KC33" s="11">
        <v>6.69</v>
      </c>
      <c r="KD33" s="11">
        <v>4.12</v>
      </c>
      <c r="KE33" s="11">
        <v>7.86</v>
      </c>
      <c r="KF33" s="11">
        <v>8.58</v>
      </c>
      <c r="KG33" s="11">
        <v>9.8000000000000007</v>
      </c>
      <c r="KH33" s="11">
        <v>4.6500000000000004</v>
      </c>
      <c r="KI33" s="11">
        <v>6.31</v>
      </c>
      <c r="KJ33" s="11">
        <v>5.6</v>
      </c>
      <c r="KK33" s="11">
        <v>8.1300000000000008</v>
      </c>
      <c r="KL33" s="11">
        <v>6.51</v>
      </c>
      <c r="KM33" s="11">
        <v>4.25</v>
      </c>
    </row>
    <row r="34" spans="1:299" x14ac:dyDescent="0.25">
      <c r="A34">
        <v>32</v>
      </c>
      <c r="B34" s="1">
        <v>41395</v>
      </c>
      <c r="C34" s="11">
        <v>826.34</v>
      </c>
      <c r="D34" s="11">
        <v>833.07</v>
      </c>
      <c r="E34" s="11">
        <v>906.34</v>
      </c>
      <c r="F34" s="11">
        <v>906.39</v>
      </c>
      <c r="G34" s="11">
        <v>833.56</v>
      </c>
      <c r="H34" s="11">
        <v>892.68</v>
      </c>
      <c r="I34" s="11">
        <v>802.56</v>
      </c>
      <c r="J34" s="11">
        <v>805.24</v>
      </c>
      <c r="K34" s="11">
        <v>863.93</v>
      </c>
      <c r="L34" s="11">
        <v>776.47</v>
      </c>
      <c r="M34" s="11">
        <v>826.66</v>
      </c>
      <c r="N34" s="11">
        <v>771.33</v>
      </c>
      <c r="O34" s="11">
        <v>755.78</v>
      </c>
      <c r="P34" s="11">
        <v>723.14</v>
      </c>
      <c r="Q34" s="11">
        <v>827.36</v>
      </c>
      <c r="R34" s="11">
        <v>746.71</v>
      </c>
      <c r="S34" s="11">
        <v>789.25</v>
      </c>
      <c r="T34" s="11">
        <v>751.16</v>
      </c>
      <c r="U34" s="11">
        <v>780.8</v>
      </c>
      <c r="V34" s="11">
        <v>864.41</v>
      </c>
      <c r="W34" s="11">
        <v>781.03</v>
      </c>
      <c r="X34" s="11">
        <v>746.39</v>
      </c>
      <c r="Y34" s="11">
        <v>952.66</v>
      </c>
      <c r="Z34" s="11">
        <v>888.8</v>
      </c>
      <c r="AA34" s="11">
        <v>833.81</v>
      </c>
      <c r="AB34" s="11">
        <v>846.56</v>
      </c>
      <c r="AC34" s="11">
        <v>861.62</v>
      </c>
      <c r="AD34" s="11">
        <v>785.62</v>
      </c>
      <c r="AE34" s="11">
        <v>823.05</v>
      </c>
      <c r="AF34" s="11">
        <v>811.44</v>
      </c>
      <c r="AG34" s="11">
        <v>836.67</v>
      </c>
      <c r="AH34" s="11">
        <v>789.73</v>
      </c>
      <c r="AI34" s="11">
        <v>859.35</v>
      </c>
      <c r="AJ34" s="11">
        <v>460.08</v>
      </c>
      <c r="AK34" s="11">
        <v>490</v>
      </c>
      <c r="AL34" s="11">
        <v>510.17</v>
      </c>
      <c r="AM34" s="11">
        <v>546.51</v>
      </c>
      <c r="AN34" s="11">
        <v>493.57</v>
      </c>
      <c r="AO34" s="11">
        <v>508.25</v>
      </c>
      <c r="AP34" s="11">
        <v>472.91</v>
      </c>
      <c r="AQ34" s="11">
        <v>483.62</v>
      </c>
      <c r="AR34" s="11">
        <v>502.23</v>
      </c>
      <c r="AS34" s="11">
        <v>451.39</v>
      </c>
      <c r="AT34" s="11">
        <v>488.39</v>
      </c>
      <c r="AU34" s="11">
        <v>456.69</v>
      </c>
      <c r="AV34" s="11">
        <v>460.14</v>
      </c>
      <c r="AW34" s="11">
        <v>427.2</v>
      </c>
      <c r="AX34" s="11">
        <v>485.76</v>
      </c>
      <c r="AY34" s="11">
        <v>438.17</v>
      </c>
      <c r="AZ34" s="11">
        <v>461.89</v>
      </c>
      <c r="BA34" s="11">
        <v>425.16</v>
      </c>
      <c r="BB34" s="11">
        <v>431.64</v>
      </c>
      <c r="BC34" s="11">
        <v>456.57</v>
      </c>
      <c r="BD34" s="11">
        <v>437.7</v>
      </c>
      <c r="BE34" s="11">
        <v>417.99</v>
      </c>
      <c r="BF34" s="11">
        <v>488.39</v>
      </c>
      <c r="BG34" s="11">
        <v>458.37</v>
      </c>
      <c r="BH34" s="11">
        <v>445.7</v>
      </c>
      <c r="BI34" s="11">
        <v>441.79</v>
      </c>
      <c r="BJ34" s="11">
        <v>436.13</v>
      </c>
      <c r="BK34" s="11">
        <v>461.46</v>
      </c>
      <c r="BL34" s="11">
        <v>494.41</v>
      </c>
      <c r="BM34" s="11">
        <v>499.07</v>
      </c>
      <c r="BN34" s="11">
        <v>493.98</v>
      </c>
      <c r="BO34" s="11">
        <v>481.87</v>
      </c>
      <c r="BP34" s="11">
        <v>509.37</v>
      </c>
      <c r="BQ34" s="11">
        <v>366.26</v>
      </c>
      <c r="BR34" s="11">
        <v>343.07</v>
      </c>
      <c r="BS34" s="11">
        <v>396.17</v>
      </c>
      <c r="BT34" s="11">
        <v>359.88</v>
      </c>
      <c r="BU34" s="11">
        <v>339.99</v>
      </c>
      <c r="BV34" s="11">
        <v>384.43</v>
      </c>
      <c r="BW34" s="11">
        <v>329.65</v>
      </c>
      <c r="BX34" s="11">
        <v>321.62</v>
      </c>
      <c r="BY34" s="11">
        <v>361.7</v>
      </c>
      <c r="BZ34" s="11">
        <v>325.08</v>
      </c>
      <c r="CA34" s="11">
        <v>338.27</v>
      </c>
      <c r="CB34" s="11">
        <v>314.64</v>
      </c>
      <c r="CC34" s="11">
        <v>295.64</v>
      </c>
      <c r="CD34" s="11">
        <v>295.94</v>
      </c>
      <c r="CE34" s="11">
        <v>341.6</v>
      </c>
      <c r="CF34" s="11">
        <v>308.54000000000002</v>
      </c>
      <c r="CG34" s="11">
        <v>327.36</v>
      </c>
      <c r="CH34" s="11">
        <v>326</v>
      </c>
      <c r="CI34" s="11">
        <v>349.16</v>
      </c>
      <c r="CJ34" s="11">
        <v>407.84</v>
      </c>
      <c r="CK34" s="11">
        <v>343.33</v>
      </c>
      <c r="CL34" s="11">
        <v>328.4</v>
      </c>
      <c r="CM34" s="11">
        <v>464.27</v>
      </c>
      <c r="CN34" s="11">
        <v>430.43</v>
      </c>
      <c r="CO34" s="11">
        <v>388.11</v>
      </c>
      <c r="CP34" s="11">
        <v>404.77</v>
      </c>
      <c r="CQ34" s="11">
        <v>425.49</v>
      </c>
      <c r="CR34" s="11">
        <v>324.16000000000003</v>
      </c>
      <c r="CS34" s="11">
        <v>328.64</v>
      </c>
      <c r="CT34" s="11">
        <v>312.37</v>
      </c>
      <c r="CU34" s="11">
        <v>342.69</v>
      </c>
      <c r="CV34" s="11">
        <v>307.86</v>
      </c>
      <c r="CW34" s="11">
        <v>349.98</v>
      </c>
      <c r="CX34" s="11">
        <v>413.53126815000002</v>
      </c>
      <c r="CY34" s="11">
        <v>414.95502285999999</v>
      </c>
      <c r="CZ34" s="11">
        <v>505.26972960000001</v>
      </c>
      <c r="DA34" s="11">
        <v>481.12674651999998</v>
      </c>
      <c r="DB34" s="11">
        <v>408.10797796000003</v>
      </c>
      <c r="DC34" s="11">
        <v>370.79783872000002</v>
      </c>
      <c r="DD34" s="11">
        <v>384.57529905000001</v>
      </c>
      <c r="DE34" s="11">
        <v>391.01160573999999</v>
      </c>
      <c r="DF34" s="11">
        <v>454.16506292999998</v>
      </c>
      <c r="DG34" s="11">
        <v>419.46731139000002</v>
      </c>
      <c r="DH34" s="11">
        <v>435.60257401000001</v>
      </c>
      <c r="DI34" s="11">
        <v>512.60355138</v>
      </c>
      <c r="DJ34" s="11">
        <v>436.40381201999998</v>
      </c>
      <c r="DK34" s="11">
        <v>364.38152516999997</v>
      </c>
      <c r="DL34" s="11">
        <v>457.50540997000002</v>
      </c>
      <c r="DM34" s="11">
        <v>399.20153909999999</v>
      </c>
      <c r="DN34" s="11">
        <v>394.37235836000002</v>
      </c>
      <c r="DO34" s="11">
        <v>399.11816942000002</v>
      </c>
      <c r="DP34" s="11">
        <v>413.00426944999998</v>
      </c>
      <c r="DQ34" s="11">
        <v>413.72829711999998</v>
      </c>
      <c r="DR34" s="11">
        <v>429.89675068000003</v>
      </c>
      <c r="DS34" s="11">
        <v>414.06156203</v>
      </c>
      <c r="DT34" s="11">
        <v>434.24639309000003</v>
      </c>
      <c r="DU34" s="11">
        <v>401.43228187</v>
      </c>
      <c r="DV34" s="11">
        <v>398.71919379000002</v>
      </c>
      <c r="DW34" s="11">
        <v>404.77550551000002</v>
      </c>
      <c r="DX34" s="11">
        <v>466.69925891999998</v>
      </c>
      <c r="DY34" s="11">
        <v>356.63451614000002</v>
      </c>
      <c r="DZ34" s="11">
        <v>420.1209556</v>
      </c>
      <c r="EA34" s="11">
        <v>381.40428567999999</v>
      </c>
      <c r="EB34" s="11">
        <v>477.33691715999998</v>
      </c>
      <c r="EC34" s="11">
        <v>417.07854165999998</v>
      </c>
      <c r="ED34" s="11">
        <v>379.61011463</v>
      </c>
      <c r="EE34" s="11">
        <v>348.4354735</v>
      </c>
      <c r="EF34" s="11">
        <v>362.06041787999999</v>
      </c>
      <c r="EG34" s="11">
        <v>388.58504248999998</v>
      </c>
      <c r="EH34" s="11">
        <v>396.91297936000001</v>
      </c>
      <c r="EI34" s="11">
        <v>364.47812715999999</v>
      </c>
      <c r="EJ34" s="11">
        <v>334.51778497999999</v>
      </c>
      <c r="EK34" s="11">
        <v>351.92120588</v>
      </c>
      <c r="EL34" s="11">
        <v>332.88140073</v>
      </c>
      <c r="EM34" s="11">
        <v>392.92316439000001</v>
      </c>
      <c r="EN34" s="11">
        <v>348.35059195999997</v>
      </c>
      <c r="EO34" s="11">
        <v>336.10113004999999</v>
      </c>
      <c r="EP34" s="11">
        <v>413.87548329999998</v>
      </c>
      <c r="EQ34" s="11">
        <v>370.29138376999998</v>
      </c>
      <c r="ER34" s="11">
        <v>301.75451294999999</v>
      </c>
      <c r="ES34" s="11">
        <v>386.18682121000001</v>
      </c>
      <c r="ET34" s="11">
        <v>326.53004728000002</v>
      </c>
      <c r="EU34" s="11">
        <v>341.94001177000001</v>
      </c>
      <c r="EV34" s="11">
        <v>317.49707590000003</v>
      </c>
      <c r="EW34" s="11">
        <v>348.70914963000001</v>
      </c>
      <c r="EX34" s="11">
        <v>346.45862782</v>
      </c>
      <c r="EY34" s="11">
        <v>367.36361792000002</v>
      </c>
      <c r="EZ34" s="11">
        <v>332.90701698999999</v>
      </c>
      <c r="FA34" s="11">
        <v>344.10988114000003</v>
      </c>
      <c r="FB34" s="11">
        <v>336.92701492999998</v>
      </c>
      <c r="FC34" s="11">
        <v>330.81796682999999</v>
      </c>
      <c r="FD34" s="11">
        <v>345.65006404000002</v>
      </c>
      <c r="FE34" s="11">
        <v>362.13369633000002</v>
      </c>
      <c r="FF34" s="11">
        <v>298.05408030000001</v>
      </c>
      <c r="FG34" s="11">
        <v>376.57081749000002</v>
      </c>
      <c r="FH34" s="11">
        <v>345.37330747999999</v>
      </c>
      <c r="FI34" s="11">
        <v>431.8655177</v>
      </c>
      <c r="FJ34" s="11">
        <v>372.81544573999997</v>
      </c>
      <c r="FK34" s="11">
        <v>337.85058663000001</v>
      </c>
      <c r="FL34" s="11">
        <v>578.21330297999998</v>
      </c>
      <c r="FM34" s="11">
        <v>553.10635850000006</v>
      </c>
      <c r="FN34" s="11">
        <v>905.33677877000002</v>
      </c>
      <c r="FO34" s="11">
        <v>741.09017950999998</v>
      </c>
      <c r="FP34" s="11">
        <v>512.74260554</v>
      </c>
      <c r="FQ34" s="11">
        <v>469.83489608000002</v>
      </c>
      <c r="FR34" s="11">
        <v>458.67939760000002</v>
      </c>
      <c r="FS34" s="11">
        <v>556.97560484999997</v>
      </c>
      <c r="FT34" s="11">
        <v>649.94862860000001</v>
      </c>
      <c r="FU34" s="11">
        <v>628.91173922999997</v>
      </c>
      <c r="FV34" s="11">
        <v>837.06959728000004</v>
      </c>
      <c r="FW34" s="11">
        <v>828.73927489000005</v>
      </c>
      <c r="FX34" s="11">
        <v>669.54690341000003</v>
      </c>
      <c r="FY34" s="11">
        <v>550.67440870999997</v>
      </c>
      <c r="FZ34" s="11">
        <v>667.00209378</v>
      </c>
      <c r="GA34" s="11">
        <v>616.40937305</v>
      </c>
      <c r="GB34" s="11">
        <v>522.56758144000003</v>
      </c>
      <c r="GC34" s="11">
        <v>655.93042138999999</v>
      </c>
      <c r="GD34" s="11">
        <v>570.75940174000004</v>
      </c>
      <c r="GE34" s="11">
        <v>569.33734760000004</v>
      </c>
      <c r="GF34" s="11">
        <v>590.84781627999996</v>
      </c>
      <c r="GG34" s="11">
        <v>633.15691748999996</v>
      </c>
      <c r="GH34" s="11">
        <v>634.90957532000004</v>
      </c>
      <c r="GI34" s="11">
        <v>544.68311788999995</v>
      </c>
      <c r="GJ34" s="11">
        <v>567.87039163999998</v>
      </c>
      <c r="GK34" s="11">
        <v>539.32263019000004</v>
      </c>
      <c r="GL34" s="11">
        <v>707.84271649000004</v>
      </c>
      <c r="GM34" s="11">
        <v>524.91132768</v>
      </c>
      <c r="GN34" s="11">
        <v>542.51012174000005</v>
      </c>
      <c r="GO34" s="11">
        <v>480.56457130000001</v>
      </c>
      <c r="GP34" s="11">
        <v>587.39984947000005</v>
      </c>
      <c r="GQ34" s="11">
        <v>559.24655686999995</v>
      </c>
      <c r="GR34" s="11">
        <v>491.34156802000001</v>
      </c>
      <c r="GS34" s="12">
        <v>-5.12</v>
      </c>
      <c r="GT34" s="12">
        <v>-5.6</v>
      </c>
      <c r="GU34" s="12">
        <v>-5.35</v>
      </c>
      <c r="GV34" s="12">
        <v>-5.72</v>
      </c>
      <c r="GW34" s="12">
        <v>-5.99</v>
      </c>
      <c r="GX34" s="12">
        <v>-5.63</v>
      </c>
      <c r="GY34" s="12">
        <v>-5.91</v>
      </c>
      <c r="GZ34" s="12">
        <v>-5.51</v>
      </c>
      <c r="HA34" s="12">
        <v>-2.89</v>
      </c>
      <c r="HB34" s="12">
        <v>-5.2</v>
      </c>
      <c r="HC34" s="12">
        <v>-5.84</v>
      </c>
      <c r="HD34" s="12">
        <v>-5.0999999999999996</v>
      </c>
      <c r="HE34" s="12">
        <v>-4.96</v>
      </c>
      <c r="HF34" s="12">
        <v>-6</v>
      </c>
      <c r="HG34" s="12">
        <v>-1.29</v>
      </c>
      <c r="HH34" s="12">
        <v>-5.69</v>
      </c>
      <c r="HI34" s="12">
        <v>-2.92</v>
      </c>
      <c r="HJ34" s="12">
        <v>-3.7</v>
      </c>
      <c r="HK34" s="12">
        <v>-6.12</v>
      </c>
      <c r="HL34" s="12">
        <v>-4.87</v>
      </c>
      <c r="HM34" s="12">
        <v>-5.99</v>
      </c>
      <c r="HN34" s="12">
        <v>-3.4</v>
      </c>
      <c r="HO34" s="12">
        <v>-6.03</v>
      </c>
      <c r="HP34" s="12">
        <v>-3.86</v>
      </c>
      <c r="HQ34" s="12">
        <v>-5.12</v>
      </c>
      <c r="HR34" s="12">
        <v>-6.5</v>
      </c>
      <c r="HS34" s="12">
        <v>-2.8</v>
      </c>
      <c r="HT34" s="12">
        <v>-4.95</v>
      </c>
      <c r="HU34" s="12">
        <v>-5.5</v>
      </c>
      <c r="HV34" s="12">
        <v>-5.32</v>
      </c>
      <c r="HW34" s="12">
        <v>-5.5</v>
      </c>
      <c r="HX34" s="12">
        <v>-5.58</v>
      </c>
      <c r="HY34" s="12">
        <v>-5.52</v>
      </c>
      <c r="HZ34" s="12">
        <v>-3.42</v>
      </c>
      <c r="IA34" s="12">
        <v>-4.58</v>
      </c>
      <c r="IB34" s="12">
        <v>-0.48</v>
      </c>
      <c r="IC34" s="12">
        <v>-4.46</v>
      </c>
      <c r="ID34" s="12">
        <v>-5.81</v>
      </c>
      <c r="IE34" s="12">
        <v>-5.0999999999999996</v>
      </c>
      <c r="IF34" s="12">
        <v>-5.49</v>
      </c>
      <c r="IG34" s="12">
        <v>-2.02</v>
      </c>
      <c r="IH34" s="12">
        <v>-1.54</v>
      </c>
      <c r="II34" s="12">
        <v>-3.62</v>
      </c>
      <c r="IJ34" s="12">
        <v>-5.2</v>
      </c>
      <c r="IK34" s="12">
        <v>-0.77</v>
      </c>
      <c r="IL34" s="12">
        <v>-4.29</v>
      </c>
      <c r="IM34" s="12">
        <v>-5.54</v>
      </c>
      <c r="IN34" s="12">
        <v>-0.74</v>
      </c>
      <c r="IO34" s="12">
        <v>-5.27</v>
      </c>
      <c r="IP34" s="12">
        <v>-2.46</v>
      </c>
      <c r="IQ34" s="12">
        <v>-1.8</v>
      </c>
      <c r="IR34" s="12">
        <v>-2.67</v>
      </c>
      <c r="IS34" s="12">
        <v>-2.5</v>
      </c>
      <c r="IT34" s="12">
        <v>-1.18</v>
      </c>
      <c r="IU34" s="12">
        <v>-2.79</v>
      </c>
      <c r="IV34" s="12">
        <v>-1.34</v>
      </c>
      <c r="IW34" s="12">
        <v>-3.64</v>
      </c>
      <c r="IX34" s="12">
        <v>-3.9</v>
      </c>
      <c r="IY34" s="12">
        <v>-5.64</v>
      </c>
      <c r="IZ34" s="12">
        <v>-2.37</v>
      </c>
      <c r="JA34" s="12">
        <v>-2.2599999999999998</v>
      </c>
      <c r="JB34" s="12">
        <v>-4.88</v>
      </c>
      <c r="JC34" s="12">
        <v>-4.0599999999999996</v>
      </c>
      <c r="JD34" s="12">
        <v>-5.2</v>
      </c>
      <c r="JE34" s="12">
        <v>-4.7699999999999996</v>
      </c>
      <c r="JF34" s="12">
        <v>-5.15</v>
      </c>
      <c r="JG34" s="11">
        <v>-0.47</v>
      </c>
      <c r="JH34" s="11">
        <v>-0.37</v>
      </c>
      <c r="JI34" s="11">
        <v>1.96</v>
      </c>
      <c r="JJ34" s="11">
        <v>1.7</v>
      </c>
      <c r="JK34" s="11">
        <v>-2.6</v>
      </c>
      <c r="JL34" s="11">
        <v>-0.51</v>
      </c>
      <c r="JM34" s="11">
        <v>-0.46</v>
      </c>
      <c r="JN34" s="11">
        <v>1.33</v>
      </c>
      <c r="JO34" s="11">
        <v>1.51</v>
      </c>
      <c r="JP34" s="11">
        <v>-0.71</v>
      </c>
      <c r="JQ34" s="11">
        <v>-0.6</v>
      </c>
      <c r="JR34" s="11">
        <v>0.36</v>
      </c>
      <c r="JS34" s="11">
        <v>-0.5</v>
      </c>
      <c r="JT34" s="11">
        <v>-1.72</v>
      </c>
      <c r="JU34" s="11">
        <v>5.54</v>
      </c>
      <c r="JV34" s="11">
        <v>-2.25</v>
      </c>
      <c r="JW34" s="11">
        <v>-0.13</v>
      </c>
      <c r="JX34" s="11">
        <v>-1.39</v>
      </c>
      <c r="JY34" s="11">
        <v>-1.57</v>
      </c>
      <c r="JZ34" s="11">
        <v>-1.26</v>
      </c>
      <c r="KA34" s="11">
        <v>-0.71</v>
      </c>
      <c r="KB34" s="11">
        <v>3.98</v>
      </c>
      <c r="KC34" s="11">
        <v>0.09</v>
      </c>
      <c r="KD34" s="11">
        <v>-2.42</v>
      </c>
      <c r="KE34" s="11">
        <v>1.89</v>
      </c>
      <c r="KF34" s="11">
        <v>0.93</v>
      </c>
      <c r="KG34" s="11">
        <v>6.39</v>
      </c>
      <c r="KH34" s="11">
        <v>-0.82</v>
      </c>
      <c r="KI34" s="11">
        <v>0.38</v>
      </c>
      <c r="KJ34" s="11">
        <v>-0.04</v>
      </c>
      <c r="KK34" s="11">
        <v>2.16</v>
      </c>
      <c r="KL34" s="11">
        <v>0.32</v>
      </c>
      <c r="KM34" s="11">
        <v>-1.5</v>
      </c>
    </row>
    <row r="35" spans="1:299" x14ac:dyDescent="0.25">
      <c r="A35">
        <v>33</v>
      </c>
      <c r="B35" s="1">
        <v>41426</v>
      </c>
      <c r="C35" s="11">
        <v>890.76</v>
      </c>
      <c r="D35" s="11">
        <v>886.83</v>
      </c>
      <c r="E35" s="11">
        <v>963.81</v>
      </c>
      <c r="F35" s="11">
        <v>990.15</v>
      </c>
      <c r="G35" s="11">
        <v>882.31</v>
      </c>
      <c r="H35" s="11">
        <v>950.79</v>
      </c>
      <c r="I35" s="11">
        <v>850.74</v>
      </c>
      <c r="J35" s="11">
        <v>853.12</v>
      </c>
      <c r="K35" s="11">
        <v>938</v>
      </c>
      <c r="L35" s="11">
        <v>828.76</v>
      </c>
      <c r="M35" s="11">
        <v>872.49</v>
      </c>
      <c r="N35" s="11">
        <v>820.9</v>
      </c>
      <c r="O35" s="11">
        <v>821.66</v>
      </c>
      <c r="P35" s="11">
        <v>771.46</v>
      </c>
      <c r="Q35" s="11">
        <v>877.16</v>
      </c>
      <c r="R35" s="11">
        <v>792.95</v>
      </c>
      <c r="S35" s="11">
        <v>842.6</v>
      </c>
      <c r="T35" s="11">
        <v>804.77</v>
      </c>
      <c r="U35" s="11">
        <v>833.58</v>
      </c>
      <c r="V35" s="11">
        <v>939.23</v>
      </c>
      <c r="W35" s="11">
        <v>838.6</v>
      </c>
      <c r="X35" s="11">
        <v>806.57</v>
      </c>
      <c r="Y35" s="11">
        <v>1026.58</v>
      </c>
      <c r="Z35" s="11">
        <v>975.47</v>
      </c>
      <c r="AA35" s="11">
        <v>906.77</v>
      </c>
      <c r="AB35" s="11">
        <v>908.91</v>
      </c>
      <c r="AC35" s="11">
        <v>948.2</v>
      </c>
      <c r="AD35" s="11">
        <v>863.26</v>
      </c>
      <c r="AE35" s="11">
        <v>884.59</v>
      </c>
      <c r="AF35" s="11">
        <v>861.15</v>
      </c>
      <c r="AG35" s="11">
        <v>891.2</v>
      </c>
      <c r="AH35" s="11">
        <v>846.71</v>
      </c>
      <c r="AI35" s="11">
        <v>944.76</v>
      </c>
      <c r="AJ35" s="11">
        <v>460.89</v>
      </c>
      <c r="AK35" s="11">
        <v>489.01</v>
      </c>
      <c r="AL35" s="11">
        <v>512.22</v>
      </c>
      <c r="AM35" s="11">
        <v>542.87</v>
      </c>
      <c r="AN35" s="11">
        <v>490.03</v>
      </c>
      <c r="AO35" s="11">
        <v>507.2</v>
      </c>
      <c r="AP35" s="11">
        <v>470.38</v>
      </c>
      <c r="AQ35" s="11">
        <v>481.43</v>
      </c>
      <c r="AR35" s="11">
        <v>519.16999999999996</v>
      </c>
      <c r="AS35" s="11">
        <v>449.22</v>
      </c>
      <c r="AT35" s="11">
        <v>482.83</v>
      </c>
      <c r="AU35" s="11">
        <v>457.86</v>
      </c>
      <c r="AV35" s="11">
        <v>451.79</v>
      </c>
      <c r="AW35" s="11">
        <v>429.98</v>
      </c>
      <c r="AX35" s="11">
        <v>483.02</v>
      </c>
      <c r="AY35" s="11">
        <v>436.93</v>
      </c>
      <c r="AZ35" s="11">
        <v>463.07</v>
      </c>
      <c r="BA35" s="11">
        <v>438.26</v>
      </c>
      <c r="BB35" s="11">
        <v>430.71</v>
      </c>
      <c r="BC35" s="11">
        <v>459.47</v>
      </c>
      <c r="BD35" s="11">
        <v>443.63</v>
      </c>
      <c r="BE35" s="11">
        <v>419.8</v>
      </c>
      <c r="BF35" s="11">
        <v>492.94</v>
      </c>
      <c r="BG35" s="11">
        <v>458.86</v>
      </c>
      <c r="BH35" s="11">
        <v>448.35</v>
      </c>
      <c r="BI35" s="11">
        <v>441.88</v>
      </c>
      <c r="BJ35" s="11">
        <v>434.01</v>
      </c>
      <c r="BK35" s="11">
        <v>473.03</v>
      </c>
      <c r="BL35" s="11">
        <v>495.99</v>
      </c>
      <c r="BM35" s="11">
        <v>500.74</v>
      </c>
      <c r="BN35" s="11">
        <v>495.76</v>
      </c>
      <c r="BO35" s="11">
        <v>485.88</v>
      </c>
      <c r="BP35" s="11">
        <v>507.23</v>
      </c>
      <c r="BQ35" s="11">
        <v>429.87</v>
      </c>
      <c r="BR35" s="11">
        <v>397.82</v>
      </c>
      <c r="BS35" s="11">
        <v>451.59</v>
      </c>
      <c r="BT35" s="11">
        <v>447.28</v>
      </c>
      <c r="BU35" s="11">
        <v>392.28</v>
      </c>
      <c r="BV35" s="11">
        <v>443.59</v>
      </c>
      <c r="BW35" s="11">
        <v>380.36</v>
      </c>
      <c r="BX35" s="11">
        <v>371.69</v>
      </c>
      <c r="BY35" s="11">
        <v>418.83</v>
      </c>
      <c r="BZ35" s="11">
        <v>379.54</v>
      </c>
      <c r="CA35" s="11">
        <v>389.66</v>
      </c>
      <c r="CB35" s="11">
        <v>363.04</v>
      </c>
      <c r="CC35" s="11">
        <v>369.87</v>
      </c>
      <c r="CD35" s="11">
        <v>341.48</v>
      </c>
      <c r="CE35" s="11">
        <v>394.14</v>
      </c>
      <c r="CF35" s="11">
        <v>356.02</v>
      </c>
      <c r="CG35" s="11">
        <v>379.53</v>
      </c>
      <c r="CH35" s="11">
        <v>366.51</v>
      </c>
      <c r="CI35" s="11">
        <v>402.87</v>
      </c>
      <c r="CJ35" s="11">
        <v>479.76</v>
      </c>
      <c r="CK35" s="11">
        <v>394.97</v>
      </c>
      <c r="CL35" s="11">
        <v>386.77</v>
      </c>
      <c r="CM35" s="11">
        <v>533.64</v>
      </c>
      <c r="CN35" s="11">
        <v>516.61</v>
      </c>
      <c r="CO35" s="11">
        <v>458.42</v>
      </c>
      <c r="CP35" s="11">
        <v>467.03</v>
      </c>
      <c r="CQ35" s="11">
        <v>514.19000000000005</v>
      </c>
      <c r="CR35" s="11">
        <v>390.23</v>
      </c>
      <c r="CS35" s="11">
        <v>388.6</v>
      </c>
      <c r="CT35" s="11">
        <v>360.41</v>
      </c>
      <c r="CU35" s="11">
        <v>395.44</v>
      </c>
      <c r="CV35" s="11">
        <v>360.83</v>
      </c>
      <c r="CW35" s="11">
        <v>437.53</v>
      </c>
      <c r="CX35" s="11">
        <v>445.78670706999998</v>
      </c>
      <c r="CY35" s="11">
        <v>441.71962182999999</v>
      </c>
      <c r="CZ35" s="11">
        <v>537.30383045999997</v>
      </c>
      <c r="DA35" s="11">
        <v>525.58285790000002</v>
      </c>
      <c r="DB35" s="11">
        <v>431.98229466999999</v>
      </c>
      <c r="DC35" s="11">
        <v>394.93677802000002</v>
      </c>
      <c r="DD35" s="11">
        <v>407.64981698999998</v>
      </c>
      <c r="DE35" s="11">
        <v>414.27679627999999</v>
      </c>
      <c r="DF35" s="11">
        <v>493.08700881999999</v>
      </c>
      <c r="DG35" s="11">
        <v>447.69746144999999</v>
      </c>
      <c r="DH35" s="11">
        <v>459.73495660999998</v>
      </c>
      <c r="DI35" s="11">
        <v>545.56395972999997</v>
      </c>
      <c r="DJ35" s="11">
        <v>474.45822442999997</v>
      </c>
      <c r="DK35" s="11">
        <v>388.72221105</v>
      </c>
      <c r="DL35" s="11">
        <v>485.04723565</v>
      </c>
      <c r="DM35" s="11">
        <v>423.91211436999998</v>
      </c>
      <c r="DN35" s="11">
        <v>421.03192978999999</v>
      </c>
      <c r="DO35" s="11">
        <v>427.61520672</v>
      </c>
      <c r="DP35" s="11">
        <v>440.92335806</v>
      </c>
      <c r="DQ35" s="11">
        <v>449.55716765</v>
      </c>
      <c r="DR35" s="11">
        <v>461.58014121000002</v>
      </c>
      <c r="DS35" s="11">
        <v>447.43492393000002</v>
      </c>
      <c r="DT35" s="11">
        <v>467.94391318999999</v>
      </c>
      <c r="DU35" s="11">
        <v>440.57192935</v>
      </c>
      <c r="DV35" s="11">
        <v>433.60712324999997</v>
      </c>
      <c r="DW35" s="11">
        <v>434.60746026999999</v>
      </c>
      <c r="DX35" s="11">
        <v>513.60253444</v>
      </c>
      <c r="DY35" s="11">
        <v>391.87000633000002</v>
      </c>
      <c r="DZ35" s="11">
        <v>451.54600307999999</v>
      </c>
      <c r="EA35" s="11">
        <v>404.78436839</v>
      </c>
      <c r="EB35" s="11">
        <v>508.45928415999998</v>
      </c>
      <c r="EC35" s="11">
        <v>447.19161236999997</v>
      </c>
      <c r="ED35" s="11">
        <v>417.34336001999998</v>
      </c>
      <c r="EE35" s="11">
        <v>349.06265734999999</v>
      </c>
      <c r="EF35" s="11">
        <v>361.33629703999998</v>
      </c>
      <c r="EG35" s="11">
        <v>390.13938266000002</v>
      </c>
      <c r="EH35" s="11">
        <v>394.2536624</v>
      </c>
      <c r="EI35" s="11">
        <v>361.85388463999999</v>
      </c>
      <c r="EJ35" s="11">
        <v>333.81529762999998</v>
      </c>
      <c r="EK35" s="11">
        <v>350.05602348999997</v>
      </c>
      <c r="EL35" s="11">
        <v>331.38343443000002</v>
      </c>
      <c r="EM35" s="11">
        <v>406.16467503000001</v>
      </c>
      <c r="EN35" s="11">
        <v>346.67850912</v>
      </c>
      <c r="EO35" s="11">
        <v>332.26957716999999</v>
      </c>
      <c r="EP35" s="11">
        <v>414.95155956000002</v>
      </c>
      <c r="EQ35" s="11">
        <v>363.58910972000001</v>
      </c>
      <c r="ER35" s="11">
        <v>303.71591727999999</v>
      </c>
      <c r="ES35" s="11">
        <v>384.02417501000002</v>
      </c>
      <c r="ET35" s="11">
        <v>325.61576315000002</v>
      </c>
      <c r="EU35" s="11">
        <v>342.82905579999999</v>
      </c>
      <c r="EV35" s="11">
        <v>327.27598583999998</v>
      </c>
      <c r="EW35" s="11">
        <v>347.94198949999998</v>
      </c>
      <c r="EX35" s="11">
        <v>348.67596304</v>
      </c>
      <c r="EY35" s="11">
        <v>372.32302676</v>
      </c>
      <c r="EZ35" s="11">
        <v>334.33851715999998</v>
      </c>
      <c r="FA35" s="11">
        <v>347.31010302999999</v>
      </c>
      <c r="FB35" s="11">
        <v>337.29763465000002</v>
      </c>
      <c r="FC35" s="11">
        <v>332.76979282999997</v>
      </c>
      <c r="FD35" s="11">
        <v>345.71919405</v>
      </c>
      <c r="FE35" s="11">
        <v>360.35924122</v>
      </c>
      <c r="FF35" s="11">
        <v>305.53523772</v>
      </c>
      <c r="FG35" s="11">
        <v>377.77584410999998</v>
      </c>
      <c r="FH35" s="11">
        <v>346.51303939000002</v>
      </c>
      <c r="FI35" s="11">
        <v>433.42023355999999</v>
      </c>
      <c r="FJ35" s="11">
        <v>375.90981393999999</v>
      </c>
      <c r="FK35" s="11">
        <v>336.43161416999999</v>
      </c>
      <c r="FL35" s="11">
        <v>678.64895371</v>
      </c>
      <c r="FM35" s="11">
        <v>641.38213331999998</v>
      </c>
      <c r="FN35" s="11">
        <v>1031.9933941199999</v>
      </c>
      <c r="FO35" s="11">
        <v>921.10098411000001</v>
      </c>
      <c r="FP35" s="11">
        <v>591.60241827000004</v>
      </c>
      <c r="FQ35" s="11">
        <v>542.14248658999998</v>
      </c>
      <c r="FR35" s="11">
        <v>529.22428894999996</v>
      </c>
      <c r="FS35" s="11">
        <v>643.69670653000003</v>
      </c>
      <c r="FT35" s="11">
        <v>752.57551706000004</v>
      </c>
      <c r="FU35" s="11">
        <v>734.25445554999999</v>
      </c>
      <c r="FV35" s="11">
        <v>964.22046910999995</v>
      </c>
      <c r="FW35" s="11">
        <v>956.19937536999998</v>
      </c>
      <c r="FX35" s="11">
        <v>837.67013085999997</v>
      </c>
      <c r="FY35" s="11">
        <v>635.42320021</v>
      </c>
      <c r="FZ35" s="11">
        <v>769.58701580000002</v>
      </c>
      <c r="GA35" s="11">
        <v>711.27477555999997</v>
      </c>
      <c r="GB35" s="11">
        <v>605.86485391999997</v>
      </c>
      <c r="GC35" s="11">
        <v>737.46257276999995</v>
      </c>
      <c r="GD35" s="11">
        <v>658.54219773</v>
      </c>
      <c r="GE35" s="11">
        <v>669.71152198000004</v>
      </c>
      <c r="GF35" s="11">
        <v>679.71132784999998</v>
      </c>
      <c r="GG35" s="11">
        <v>745.66890173000002</v>
      </c>
      <c r="GH35" s="11">
        <v>729.76506586999994</v>
      </c>
      <c r="GI35" s="11">
        <v>653.72867809000002</v>
      </c>
      <c r="GJ35" s="11">
        <v>670.76850661000003</v>
      </c>
      <c r="GK35" s="11">
        <v>622.27045070999998</v>
      </c>
      <c r="GL35" s="11">
        <v>855.42792287999998</v>
      </c>
      <c r="GM35" s="11">
        <v>631.88825626000005</v>
      </c>
      <c r="GN35" s="11">
        <v>641.46396794999998</v>
      </c>
      <c r="GO35" s="11">
        <v>554.47540236999998</v>
      </c>
      <c r="GP35" s="11">
        <v>677.80068630000005</v>
      </c>
      <c r="GQ35" s="11">
        <v>655.49288931000001</v>
      </c>
      <c r="GR35" s="11">
        <v>614.27522834000001</v>
      </c>
      <c r="GS35" s="12">
        <v>7.8</v>
      </c>
      <c r="GT35" s="12">
        <v>6.45</v>
      </c>
      <c r="GU35" s="12">
        <v>6.34</v>
      </c>
      <c r="GV35" s="12">
        <v>9.24</v>
      </c>
      <c r="GW35" s="12">
        <v>5.85</v>
      </c>
      <c r="GX35" s="12">
        <v>6.51</v>
      </c>
      <c r="GY35" s="12">
        <v>6</v>
      </c>
      <c r="GZ35" s="12">
        <v>5.95</v>
      </c>
      <c r="HA35" s="12">
        <v>8.57</v>
      </c>
      <c r="HB35" s="12">
        <v>6.73</v>
      </c>
      <c r="HC35" s="12">
        <v>5.54</v>
      </c>
      <c r="HD35" s="12">
        <v>6.43</v>
      </c>
      <c r="HE35" s="12">
        <v>8.7200000000000006</v>
      </c>
      <c r="HF35" s="12">
        <v>6.68</v>
      </c>
      <c r="HG35" s="12">
        <v>6.02</v>
      </c>
      <c r="HH35" s="12">
        <v>6.19</v>
      </c>
      <c r="HI35" s="12">
        <v>6.76</v>
      </c>
      <c r="HJ35" s="12">
        <v>7.14</v>
      </c>
      <c r="HK35" s="12">
        <v>6.76</v>
      </c>
      <c r="HL35" s="12">
        <v>8.66</v>
      </c>
      <c r="HM35" s="12">
        <v>7.37</v>
      </c>
      <c r="HN35" s="12">
        <v>8.06</v>
      </c>
      <c r="HO35" s="12">
        <v>7.76</v>
      </c>
      <c r="HP35" s="12">
        <v>9.75</v>
      </c>
      <c r="HQ35" s="12">
        <v>8.75</v>
      </c>
      <c r="HR35" s="12">
        <v>7.37</v>
      </c>
      <c r="HS35" s="12">
        <v>10.050000000000001</v>
      </c>
      <c r="HT35" s="12">
        <v>9.8800000000000008</v>
      </c>
      <c r="HU35" s="12">
        <v>7.48</v>
      </c>
      <c r="HV35" s="12">
        <v>6.13</v>
      </c>
      <c r="HW35" s="12">
        <v>6.52</v>
      </c>
      <c r="HX35" s="12">
        <v>7.22</v>
      </c>
      <c r="HY35" s="12">
        <v>9.94</v>
      </c>
      <c r="HZ35" s="12">
        <v>4.0999999999999996</v>
      </c>
      <c r="IA35" s="12">
        <v>1.58</v>
      </c>
      <c r="IB35" s="12">
        <v>5.83</v>
      </c>
      <c r="IC35" s="12">
        <v>4.37</v>
      </c>
      <c r="ID35" s="12">
        <v>-0.3</v>
      </c>
      <c r="IE35" s="12">
        <v>1.07</v>
      </c>
      <c r="IF35" s="12">
        <v>0.18</v>
      </c>
      <c r="IG35" s="12">
        <v>3.8</v>
      </c>
      <c r="IH35" s="12">
        <v>6.9</v>
      </c>
      <c r="II35" s="12">
        <v>2.87</v>
      </c>
      <c r="IJ35" s="12">
        <v>0.06</v>
      </c>
      <c r="IK35" s="12">
        <v>5.61</v>
      </c>
      <c r="IL35" s="12">
        <v>4.05</v>
      </c>
      <c r="IM35" s="12">
        <v>0.77</v>
      </c>
      <c r="IN35" s="12">
        <v>5.24</v>
      </c>
      <c r="IO35" s="12">
        <v>0.6</v>
      </c>
      <c r="IP35" s="12">
        <v>4.1399999999999997</v>
      </c>
      <c r="IQ35" s="12">
        <v>5.21</v>
      </c>
      <c r="IR35" s="12">
        <v>3.91</v>
      </c>
      <c r="IS35" s="12">
        <v>5.94</v>
      </c>
      <c r="IT35" s="12">
        <v>6.1</v>
      </c>
      <c r="IU35" s="12">
        <v>5.04</v>
      </c>
      <c r="IV35" s="12">
        <v>6.32</v>
      </c>
      <c r="IW35" s="12">
        <v>5.76</v>
      </c>
      <c r="IX35" s="12">
        <v>4.51</v>
      </c>
      <c r="IY35" s="12">
        <v>1.31</v>
      </c>
      <c r="IZ35" s="12">
        <v>7.44</v>
      </c>
      <c r="JA35" s="12">
        <v>7.4</v>
      </c>
      <c r="JB35" s="12">
        <v>2.23</v>
      </c>
      <c r="JC35" s="12">
        <v>1.82</v>
      </c>
      <c r="JD35" s="12">
        <v>0.98</v>
      </c>
      <c r="JE35" s="12">
        <v>2.1</v>
      </c>
      <c r="JF35" s="12">
        <v>4.28</v>
      </c>
      <c r="JG35" s="11">
        <v>6.54</v>
      </c>
      <c r="JH35" s="11">
        <v>5.76</v>
      </c>
      <c r="JI35" s="11">
        <v>8.2899999999999991</v>
      </c>
      <c r="JJ35" s="11">
        <v>11.09</v>
      </c>
      <c r="JK35" s="11">
        <v>2.65</v>
      </c>
      <c r="JL35" s="11">
        <v>5.16</v>
      </c>
      <c r="JM35" s="11">
        <v>5.24</v>
      </c>
      <c r="JN35" s="11">
        <v>7.32</v>
      </c>
      <c r="JO35" s="11">
        <v>9.9700000000000006</v>
      </c>
      <c r="JP35" s="11">
        <v>5.27</v>
      </c>
      <c r="JQ35" s="11">
        <v>4.9000000000000004</v>
      </c>
      <c r="JR35" s="11">
        <v>6.64</v>
      </c>
      <c r="JS35" s="11">
        <v>4.9800000000000004</v>
      </c>
      <c r="JT35" s="11">
        <v>4.75</v>
      </c>
      <c r="JU35" s="11">
        <v>11.65</v>
      </c>
      <c r="JV35" s="11">
        <v>3.64</v>
      </c>
      <c r="JW35" s="11">
        <v>4.24</v>
      </c>
      <c r="JX35" s="11">
        <v>5.43</v>
      </c>
      <c r="JY35" s="11">
        <v>5.03</v>
      </c>
      <c r="JZ35" s="11">
        <v>7</v>
      </c>
      <c r="KA35" s="11">
        <v>6.49</v>
      </c>
      <c r="KB35" s="11">
        <v>10.09</v>
      </c>
      <c r="KC35" s="11">
        <v>7.75</v>
      </c>
      <c r="KD35" s="11">
        <v>6.75</v>
      </c>
      <c r="KE35" s="11">
        <v>8.84</v>
      </c>
      <c r="KF35" s="11">
        <v>7.97</v>
      </c>
      <c r="KG35" s="11">
        <v>10.41</v>
      </c>
      <c r="KH35" s="11">
        <v>8.77</v>
      </c>
      <c r="KI35" s="11">
        <v>6.3</v>
      </c>
      <c r="KJ35" s="11">
        <v>3.7</v>
      </c>
      <c r="KK35" s="11">
        <v>8.34</v>
      </c>
      <c r="KL35" s="11">
        <v>7.14</v>
      </c>
      <c r="KM35" s="11">
        <v>4.42</v>
      </c>
    </row>
    <row r="36" spans="1:299" x14ac:dyDescent="0.25">
      <c r="A36">
        <v>34</v>
      </c>
      <c r="B36" s="1">
        <v>41456</v>
      </c>
      <c r="C36" s="11">
        <v>835.95</v>
      </c>
      <c r="D36" s="11">
        <v>833.78</v>
      </c>
      <c r="E36" s="11">
        <v>908.58</v>
      </c>
      <c r="F36" s="11">
        <v>933.09</v>
      </c>
      <c r="G36" s="11">
        <v>830.19</v>
      </c>
      <c r="H36" s="11">
        <v>893.95</v>
      </c>
      <c r="I36" s="11">
        <v>799.17</v>
      </c>
      <c r="J36" s="11">
        <v>801.99</v>
      </c>
      <c r="K36" s="11">
        <v>879.56</v>
      </c>
      <c r="L36" s="11">
        <v>780.36</v>
      </c>
      <c r="M36" s="11">
        <v>823.91</v>
      </c>
      <c r="N36" s="11">
        <v>774.89</v>
      </c>
      <c r="O36" s="11">
        <v>780.95</v>
      </c>
      <c r="P36" s="11">
        <v>727.68</v>
      </c>
      <c r="Q36" s="11">
        <v>825.43</v>
      </c>
      <c r="R36" s="11">
        <v>747.19</v>
      </c>
      <c r="S36" s="11">
        <v>791.43</v>
      </c>
      <c r="T36" s="11">
        <v>757.34</v>
      </c>
      <c r="U36" s="11">
        <v>779</v>
      </c>
      <c r="V36" s="11">
        <v>875.25</v>
      </c>
      <c r="W36" s="11">
        <v>784.75</v>
      </c>
      <c r="X36" s="11">
        <v>767.44</v>
      </c>
      <c r="Y36" s="11">
        <v>955</v>
      </c>
      <c r="Z36" s="11">
        <v>906.45</v>
      </c>
      <c r="AA36" s="11">
        <v>849.48</v>
      </c>
      <c r="AB36" s="11">
        <v>848.95</v>
      </c>
      <c r="AC36" s="11">
        <v>885.53</v>
      </c>
      <c r="AD36" s="11">
        <v>815.63</v>
      </c>
      <c r="AE36" s="11">
        <v>847.13</v>
      </c>
      <c r="AF36" s="11">
        <v>818.12</v>
      </c>
      <c r="AG36" s="11">
        <v>840.27</v>
      </c>
      <c r="AH36" s="11">
        <v>837.61</v>
      </c>
      <c r="AI36" s="11">
        <v>889.51</v>
      </c>
      <c r="AJ36" s="11">
        <v>461.43</v>
      </c>
      <c r="AK36" s="11">
        <v>487.92</v>
      </c>
      <c r="AL36" s="11">
        <v>518.17999999999995</v>
      </c>
      <c r="AM36" s="11">
        <v>545.61</v>
      </c>
      <c r="AN36" s="11">
        <v>490.21</v>
      </c>
      <c r="AO36" s="11">
        <v>509.52</v>
      </c>
      <c r="AP36" s="11">
        <v>469.52</v>
      </c>
      <c r="AQ36" s="11">
        <v>479.58</v>
      </c>
      <c r="AR36" s="11">
        <v>501.31</v>
      </c>
      <c r="AS36" s="11">
        <v>450.57</v>
      </c>
      <c r="AT36" s="11">
        <v>486.21</v>
      </c>
      <c r="AU36" s="11">
        <v>459.05</v>
      </c>
      <c r="AV36" s="11">
        <v>457.51</v>
      </c>
      <c r="AW36" s="11">
        <v>431.74</v>
      </c>
      <c r="AX36" s="11">
        <v>483.83</v>
      </c>
      <c r="AY36" s="11">
        <v>438.65</v>
      </c>
      <c r="AZ36" s="11">
        <v>462.5</v>
      </c>
      <c r="BA36" s="11">
        <v>427.61</v>
      </c>
      <c r="BB36" s="11">
        <v>429.86</v>
      </c>
      <c r="BC36" s="11">
        <v>458.99</v>
      </c>
      <c r="BD36" s="11">
        <v>442.45</v>
      </c>
      <c r="BE36" s="11">
        <v>420.52</v>
      </c>
      <c r="BF36" s="11">
        <v>492.45</v>
      </c>
      <c r="BG36" s="11">
        <v>458.67</v>
      </c>
      <c r="BH36" s="11">
        <v>449.13</v>
      </c>
      <c r="BI36" s="11">
        <v>443.29</v>
      </c>
      <c r="BJ36" s="11">
        <v>434.9</v>
      </c>
      <c r="BK36" s="11">
        <v>472.69</v>
      </c>
      <c r="BL36" s="11">
        <v>499.08</v>
      </c>
      <c r="BM36" s="11">
        <v>500.49</v>
      </c>
      <c r="BN36" s="11">
        <v>497.58</v>
      </c>
      <c r="BO36" s="11">
        <v>491.79</v>
      </c>
      <c r="BP36" s="11">
        <v>510.32</v>
      </c>
      <c r="BQ36" s="11">
        <v>374.52</v>
      </c>
      <c r="BR36" s="11">
        <v>345.86</v>
      </c>
      <c r="BS36" s="11">
        <v>390.4</v>
      </c>
      <c r="BT36" s="11">
        <v>387.48</v>
      </c>
      <c r="BU36" s="11">
        <v>339.98</v>
      </c>
      <c r="BV36" s="11">
        <v>384.43</v>
      </c>
      <c r="BW36" s="11">
        <v>329.65</v>
      </c>
      <c r="BX36" s="11">
        <v>322.41000000000003</v>
      </c>
      <c r="BY36" s="11">
        <v>378.25</v>
      </c>
      <c r="BZ36" s="11">
        <v>329.79</v>
      </c>
      <c r="CA36" s="11">
        <v>337.7</v>
      </c>
      <c r="CB36" s="11">
        <v>315.83999999999997</v>
      </c>
      <c r="CC36" s="11">
        <v>323.44</v>
      </c>
      <c r="CD36" s="11">
        <v>295.94</v>
      </c>
      <c r="CE36" s="11">
        <v>341.6</v>
      </c>
      <c r="CF36" s="11">
        <v>308.54000000000002</v>
      </c>
      <c r="CG36" s="11">
        <v>328.93</v>
      </c>
      <c r="CH36" s="11">
        <v>329.73</v>
      </c>
      <c r="CI36" s="11">
        <v>349.14</v>
      </c>
      <c r="CJ36" s="11">
        <v>416.26</v>
      </c>
      <c r="CK36" s="11">
        <v>342.3</v>
      </c>
      <c r="CL36" s="11">
        <v>346.92</v>
      </c>
      <c r="CM36" s="11">
        <v>462.55</v>
      </c>
      <c r="CN36" s="11">
        <v>447.78</v>
      </c>
      <c r="CO36" s="11">
        <v>400.35</v>
      </c>
      <c r="CP36" s="11">
        <v>405.66</v>
      </c>
      <c r="CQ36" s="11">
        <v>450.63</v>
      </c>
      <c r="CR36" s="11">
        <v>342.94</v>
      </c>
      <c r="CS36" s="11">
        <v>348.05</v>
      </c>
      <c r="CT36" s="11">
        <v>317.63</v>
      </c>
      <c r="CU36" s="11">
        <v>342.69</v>
      </c>
      <c r="CV36" s="11">
        <v>345.82</v>
      </c>
      <c r="CW36" s="11">
        <v>379.19</v>
      </c>
      <c r="CX36" s="11">
        <v>418.37082458999998</v>
      </c>
      <c r="CY36" s="11">
        <v>415.30478843999998</v>
      </c>
      <c r="CZ36" s="11">
        <v>506.51632096999998</v>
      </c>
      <c r="DA36" s="11">
        <v>495.30928527999998</v>
      </c>
      <c r="DB36" s="11">
        <v>406.45214105999997</v>
      </c>
      <c r="DC36" s="11">
        <v>371.31955869000001</v>
      </c>
      <c r="DD36" s="11">
        <v>382.94623808</v>
      </c>
      <c r="DE36" s="11">
        <v>389.46161618000002</v>
      </c>
      <c r="DF36" s="11">
        <v>462.36768817000001</v>
      </c>
      <c r="DG36" s="11">
        <v>421.55192970000002</v>
      </c>
      <c r="DH36" s="11">
        <v>434.12771952999998</v>
      </c>
      <c r="DI36" s="11">
        <v>515.01237799</v>
      </c>
      <c r="DJ36" s="11">
        <v>450.97254232</v>
      </c>
      <c r="DK36" s="11">
        <v>366.68166167999999</v>
      </c>
      <c r="DL36" s="11">
        <v>456.42944875000001</v>
      </c>
      <c r="DM36" s="11">
        <v>399.45238537</v>
      </c>
      <c r="DN36" s="11">
        <v>395.47529164999997</v>
      </c>
      <c r="DO36" s="11">
        <v>402.42867103999998</v>
      </c>
      <c r="DP36" s="11">
        <v>412.04287811</v>
      </c>
      <c r="DQ36" s="11">
        <v>418.94232453000001</v>
      </c>
      <c r="DR36" s="11">
        <v>431.94669613999997</v>
      </c>
      <c r="DS36" s="11">
        <v>425.73433011999998</v>
      </c>
      <c r="DT36" s="11">
        <v>435.32822243999999</v>
      </c>
      <c r="DU36" s="11">
        <v>409.37943675000002</v>
      </c>
      <c r="DV36" s="11">
        <v>406.20315305999998</v>
      </c>
      <c r="DW36" s="11">
        <v>405.92336789000001</v>
      </c>
      <c r="DX36" s="11">
        <v>479.65340691</v>
      </c>
      <c r="DY36" s="11">
        <v>370.23878198</v>
      </c>
      <c r="DZ36" s="11">
        <v>432.44560715</v>
      </c>
      <c r="EA36" s="11">
        <v>384.54514997000001</v>
      </c>
      <c r="EB36" s="11">
        <v>479.42625902999998</v>
      </c>
      <c r="EC36" s="11">
        <v>442.40666212000002</v>
      </c>
      <c r="ED36" s="11">
        <v>392.92877346</v>
      </c>
      <c r="EE36" s="11">
        <v>349.48153253999999</v>
      </c>
      <c r="EF36" s="11">
        <v>360.54135718999999</v>
      </c>
      <c r="EG36" s="11">
        <v>394.66499950000002</v>
      </c>
      <c r="EH36" s="11">
        <v>396.22493071000002</v>
      </c>
      <c r="EI36" s="11">
        <v>361.99862618999998</v>
      </c>
      <c r="EJ36" s="11">
        <v>335.35084799999998</v>
      </c>
      <c r="EK36" s="11">
        <v>349.42592265000002</v>
      </c>
      <c r="EL36" s="11">
        <v>330.12417737999999</v>
      </c>
      <c r="EM36" s="11">
        <v>392.19261021</v>
      </c>
      <c r="EN36" s="11">
        <v>347.71854465000001</v>
      </c>
      <c r="EO36" s="11">
        <v>334.59546420999999</v>
      </c>
      <c r="EP36" s="11">
        <v>416.03043360999999</v>
      </c>
      <c r="EQ36" s="11">
        <v>368.20669141000002</v>
      </c>
      <c r="ER36" s="11">
        <v>304.96115254</v>
      </c>
      <c r="ES36" s="11">
        <v>384.67701611000001</v>
      </c>
      <c r="ET36" s="11">
        <v>326.88566463000001</v>
      </c>
      <c r="EU36" s="11">
        <v>342.41766093000001</v>
      </c>
      <c r="EV36" s="11">
        <v>319.32317938</v>
      </c>
      <c r="EW36" s="11">
        <v>347.24610552000001</v>
      </c>
      <c r="EX36" s="11">
        <v>348.32728708000002</v>
      </c>
      <c r="EY36" s="11">
        <v>371.31775458999999</v>
      </c>
      <c r="EZ36" s="11">
        <v>334.90689264000002</v>
      </c>
      <c r="FA36" s="11">
        <v>346.96279292999998</v>
      </c>
      <c r="FB36" s="11">
        <v>337.16271560000001</v>
      </c>
      <c r="FC36" s="11">
        <v>333.33550148</v>
      </c>
      <c r="FD36" s="11">
        <v>346.82549547000002</v>
      </c>
      <c r="FE36" s="11">
        <v>361.11599562999999</v>
      </c>
      <c r="FF36" s="11">
        <v>305.32136305</v>
      </c>
      <c r="FG36" s="11">
        <v>380.11805434000001</v>
      </c>
      <c r="FH36" s="11">
        <v>346.33978287000002</v>
      </c>
      <c r="FI36" s="11">
        <v>435.02388841999999</v>
      </c>
      <c r="FJ36" s="11">
        <v>380.49591366999999</v>
      </c>
      <c r="FK36" s="11">
        <v>338.48384701999998</v>
      </c>
      <c r="FL36" s="11">
        <v>591.23896847000003</v>
      </c>
      <c r="FM36" s="11">
        <v>557.61762670999997</v>
      </c>
      <c r="FN36" s="11">
        <v>892.15828920000001</v>
      </c>
      <c r="FO36" s="11">
        <v>797.94978252999999</v>
      </c>
      <c r="FP36" s="11">
        <v>512.74181591000001</v>
      </c>
      <c r="FQ36" s="11">
        <v>469.82067888</v>
      </c>
      <c r="FR36" s="11">
        <v>458.67869123000003</v>
      </c>
      <c r="FS36" s="11">
        <v>558.34252323999999</v>
      </c>
      <c r="FT36" s="11">
        <v>679.65094945999999</v>
      </c>
      <c r="FU36" s="11">
        <v>637.99369643</v>
      </c>
      <c r="FV36" s="11">
        <v>835.68988058000002</v>
      </c>
      <c r="FW36" s="11">
        <v>831.89345657000001</v>
      </c>
      <c r="FX36" s="11">
        <v>732.54252943999995</v>
      </c>
      <c r="FY36" s="11">
        <v>550.65774529999999</v>
      </c>
      <c r="FZ36" s="11">
        <v>667.00106659000005</v>
      </c>
      <c r="GA36" s="11">
        <v>616.39072050000004</v>
      </c>
      <c r="GB36" s="11">
        <v>525.10306889000003</v>
      </c>
      <c r="GC36" s="11">
        <v>663.42133046000004</v>
      </c>
      <c r="GD36" s="11">
        <v>570.69266855000001</v>
      </c>
      <c r="GE36" s="11">
        <v>581.04171646999998</v>
      </c>
      <c r="GF36" s="11">
        <v>589.03783670999997</v>
      </c>
      <c r="GG36" s="11">
        <v>668.86500484999999</v>
      </c>
      <c r="GH36" s="11">
        <v>632.56035910000003</v>
      </c>
      <c r="GI36" s="11">
        <v>566.65201817000002</v>
      </c>
      <c r="GJ36" s="11">
        <v>585.78213682000001</v>
      </c>
      <c r="GK36" s="11">
        <v>540.50411349000001</v>
      </c>
      <c r="GL36" s="11">
        <v>749.69703160999995</v>
      </c>
      <c r="GM36" s="11">
        <v>555.30339960000003</v>
      </c>
      <c r="GN36" s="11">
        <v>574.55927609000003</v>
      </c>
      <c r="GO36" s="11">
        <v>488.65917210999999</v>
      </c>
      <c r="GP36" s="11">
        <v>587.38207475000002</v>
      </c>
      <c r="GQ36" s="11">
        <v>628.22438510999996</v>
      </c>
      <c r="GR36" s="11">
        <v>532.39234039999997</v>
      </c>
      <c r="GS36" s="12">
        <v>-6.15</v>
      </c>
      <c r="GT36" s="12">
        <v>-5.98</v>
      </c>
      <c r="GU36" s="12">
        <v>-5.73</v>
      </c>
      <c r="GV36" s="12">
        <v>-5.76</v>
      </c>
      <c r="GW36" s="12">
        <v>-5.91</v>
      </c>
      <c r="GX36" s="12">
        <v>-5.98</v>
      </c>
      <c r="GY36" s="12">
        <v>-6.06</v>
      </c>
      <c r="GZ36" s="12">
        <v>-5.99</v>
      </c>
      <c r="HA36" s="12">
        <v>-6.23</v>
      </c>
      <c r="HB36" s="12">
        <v>-5.84</v>
      </c>
      <c r="HC36" s="12">
        <v>-5.57</v>
      </c>
      <c r="HD36" s="12">
        <v>-5.6</v>
      </c>
      <c r="HE36" s="12">
        <v>-4.95</v>
      </c>
      <c r="HF36" s="12">
        <v>-5.67</v>
      </c>
      <c r="HG36" s="12">
        <v>-5.9</v>
      </c>
      <c r="HH36" s="12">
        <v>-5.77</v>
      </c>
      <c r="HI36" s="12">
        <v>-6.07</v>
      </c>
      <c r="HJ36" s="12">
        <v>-5.89</v>
      </c>
      <c r="HK36" s="12">
        <v>-6.55</v>
      </c>
      <c r="HL36" s="12">
        <v>-6.81</v>
      </c>
      <c r="HM36" s="12">
        <v>-6.42</v>
      </c>
      <c r="HN36" s="12">
        <v>-4.8499999999999996</v>
      </c>
      <c r="HO36" s="12">
        <v>-6.97</v>
      </c>
      <c r="HP36" s="12">
        <v>-7.08</v>
      </c>
      <c r="HQ36" s="12">
        <v>-6.32</v>
      </c>
      <c r="HR36" s="12">
        <v>-6.6</v>
      </c>
      <c r="HS36" s="12">
        <v>-6.61</v>
      </c>
      <c r="HT36" s="12">
        <v>-5.52</v>
      </c>
      <c r="HU36" s="12">
        <v>-4.2300000000000004</v>
      </c>
      <c r="HV36" s="12">
        <v>-5</v>
      </c>
      <c r="HW36" s="12">
        <v>-5.71</v>
      </c>
      <c r="HX36" s="12">
        <v>-1.07</v>
      </c>
      <c r="HY36" s="12">
        <v>-5.85</v>
      </c>
      <c r="HZ36" s="12">
        <v>-2.2999999999999998</v>
      </c>
      <c r="IA36" s="12">
        <v>-4.5</v>
      </c>
      <c r="IB36" s="12">
        <v>-0.23</v>
      </c>
      <c r="IC36" s="12">
        <v>-1.64</v>
      </c>
      <c r="ID36" s="12">
        <v>-6.19</v>
      </c>
      <c r="IE36" s="12">
        <v>-4.97</v>
      </c>
      <c r="IF36" s="12">
        <v>-5.89</v>
      </c>
      <c r="IG36" s="12">
        <v>-2.42</v>
      </c>
      <c r="IH36" s="12">
        <v>0.24</v>
      </c>
      <c r="II36" s="12">
        <v>-3.14</v>
      </c>
      <c r="IJ36" s="12">
        <v>-5.52</v>
      </c>
      <c r="IK36" s="12">
        <v>-0.31</v>
      </c>
      <c r="IL36" s="12">
        <v>-1.1000000000000001</v>
      </c>
      <c r="IM36" s="12">
        <v>-4.95</v>
      </c>
      <c r="IN36" s="12">
        <v>-0.97</v>
      </c>
      <c r="IO36" s="12">
        <v>-5.21</v>
      </c>
      <c r="IP36" s="12">
        <v>-2.19</v>
      </c>
      <c r="IQ36" s="12">
        <v>-0.99</v>
      </c>
      <c r="IR36" s="12">
        <v>-2.89</v>
      </c>
      <c r="IS36" s="12">
        <v>-1.28</v>
      </c>
      <c r="IT36" s="12">
        <v>-0.71</v>
      </c>
      <c r="IU36" s="12">
        <v>-0.05</v>
      </c>
      <c r="IV36" s="12">
        <v>-1.1000000000000001</v>
      </c>
      <c r="IW36" s="12">
        <v>-1.73</v>
      </c>
      <c r="IX36" s="12">
        <v>-2.09</v>
      </c>
      <c r="IY36" s="12">
        <v>-5.37</v>
      </c>
      <c r="IZ36" s="12">
        <v>0.34</v>
      </c>
      <c r="JA36" s="12">
        <v>1.47</v>
      </c>
      <c r="JB36" s="12">
        <v>-2.1</v>
      </c>
      <c r="JC36" s="12">
        <v>-3.27</v>
      </c>
      <c r="JD36" s="12">
        <v>-4.79</v>
      </c>
      <c r="JE36" s="12">
        <v>1</v>
      </c>
      <c r="JF36" s="12">
        <v>-1.82</v>
      </c>
      <c r="JG36" s="11">
        <v>-0.3</v>
      </c>
      <c r="JH36" s="11">
        <v>-0.68</v>
      </c>
      <c r="JI36" s="11">
        <v>1.95</v>
      </c>
      <c r="JJ36" s="11">
        <v>4.5599999999999996</v>
      </c>
      <c r="JK36" s="11">
        <v>-3.45</v>
      </c>
      <c r="JL36" s="11">
        <v>-1.46</v>
      </c>
      <c r="JM36" s="11">
        <v>-1.31</v>
      </c>
      <c r="JN36" s="11">
        <v>0.7</v>
      </c>
      <c r="JO36" s="11">
        <v>3.27</v>
      </c>
      <c r="JP36" s="11">
        <v>-1.03</v>
      </c>
      <c r="JQ36" s="11">
        <v>-1.0900000000000001</v>
      </c>
      <c r="JR36" s="11">
        <v>0.16</v>
      </c>
      <c r="JS36" s="11">
        <v>0.02</v>
      </c>
      <c r="JT36" s="11">
        <v>-1.44</v>
      </c>
      <c r="JU36" s="11">
        <v>5.0199999999999996</v>
      </c>
      <c r="JV36" s="11">
        <v>-2.31</v>
      </c>
      <c r="JW36" s="11">
        <v>-2.08</v>
      </c>
      <c r="JX36" s="11">
        <v>-0.8</v>
      </c>
      <c r="JY36" s="11">
        <v>-2.33</v>
      </c>
      <c r="JZ36" s="11">
        <v>-0.42</v>
      </c>
      <c r="KA36" s="11">
        <v>-0.53</v>
      </c>
      <c r="KB36" s="11">
        <v>4.6100000000000003</v>
      </c>
      <c r="KC36" s="11">
        <v>0.23</v>
      </c>
      <c r="KD36" s="11">
        <v>-0.96</v>
      </c>
      <c r="KE36" s="11">
        <v>0.62</v>
      </c>
      <c r="KF36" s="11">
        <v>-1.61</v>
      </c>
      <c r="KG36" s="11">
        <v>2.59</v>
      </c>
      <c r="KH36" s="11">
        <v>2.61</v>
      </c>
      <c r="KI36" s="11">
        <v>1.67</v>
      </c>
      <c r="KJ36" s="11">
        <v>-1.74</v>
      </c>
      <c r="KK36" s="11">
        <v>2</v>
      </c>
      <c r="KL36" s="11">
        <v>5.96</v>
      </c>
      <c r="KM36" s="11">
        <v>-1.79</v>
      </c>
    </row>
    <row r="37" spans="1:299" x14ac:dyDescent="0.25">
      <c r="A37">
        <v>35</v>
      </c>
      <c r="B37" s="1">
        <v>41487</v>
      </c>
      <c r="C37" s="11">
        <v>840.76</v>
      </c>
      <c r="D37" s="11">
        <v>841.03</v>
      </c>
      <c r="E37" s="11">
        <v>904.71</v>
      </c>
      <c r="F37" s="11">
        <v>932.65</v>
      </c>
      <c r="G37" s="11">
        <v>859</v>
      </c>
      <c r="H37" s="11">
        <v>894.15</v>
      </c>
      <c r="I37" s="11">
        <v>800.2</v>
      </c>
      <c r="J37" s="11">
        <v>805.94</v>
      </c>
      <c r="K37" s="11">
        <v>878.93</v>
      </c>
      <c r="L37" s="11">
        <v>782.93</v>
      </c>
      <c r="M37" s="11">
        <v>820.47</v>
      </c>
      <c r="N37" s="11">
        <v>783.73</v>
      </c>
      <c r="O37" s="11">
        <v>785.86</v>
      </c>
      <c r="P37" s="11">
        <v>730.26</v>
      </c>
      <c r="Q37" s="11">
        <v>829.72</v>
      </c>
      <c r="R37" s="11">
        <v>751.37</v>
      </c>
      <c r="S37" s="11">
        <v>791.03</v>
      </c>
      <c r="T37" s="11">
        <v>755.98</v>
      </c>
      <c r="U37" s="11">
        <v>781.54</v>
      </c>
      <c r="V37" s="11">
        <v>877.3</v>
      </c>
      <c r="W37" s="11">
        <v>785.3</v>
      </c>
      <c r="X37" s="11">
        <v>765.46</v>
      </c>
      <c r="Y37" s="11">
        <v>955.64</v>
      </c>
      <c r="Z37" s="11">
        <v>910.28</v>
      </c>
      <c r="AA37" s="11">
        <v>866.6</v>
      </c>
      <c r="AB37" s="11">
        <v>888.14</v>
      </c>
      <c r="AC37" s="11">
        <v>885.76</v>
      </c>
      <c r="AD37" s="11">
        <v>811.99</v>
      </c>
      <c r="AE37" s="11">
        <v>851.77</v>
      </c>
      <c r="AF37" s="11">
        <v>850.41</v>
      </c>
      <c r="AG37" s="11">
        <v>839.52</v>
      </c>
      <c r="AH37" s="11">
        <v>837.58</v>
      </c>
      <c r="AI37" s="11">
        <v>888.96</v>
      </c>
      <c r="AJ37" s="11">
        <v>463.03</v>
      </c>
      <c r="AK37" s="11">
        <v>490.29</v>
      </c>
      <c r="AL37" s="11">
        <v>514.91</v>
      </c>
      <c r="AM37" s="11">
        <v>544.77</v>
      </c>
      <c r="AN37" s="11">
        <v>493.54</v>
      </c>
      <c r="AO37" s="11">
        <v>509.72</v>
      </c>
      <c r="AP37" s="11">
        <v>470.55</v>
      </c>
      <c r="AQ37" s="11">
        <v>482.79</v>
      </c>
      <c r="AR37" s="11">
        <v>517.26</v>
      </c>
      <c r="AS37" s="11">
        <v>453.75</v>
      </c>
      <c r="AT37" s="11">
        <v>482.94</v>
      </c>
      <c r="AU37" s="11">
        <v>466.4</v>
      </c>
      <c r="AV37" s="11">
        <v>468.24</v>
      </c>
      <c r="AW37" s="11">
        <v>434.32</v>
      </c>
      <c r="AX37" s="11">
        <v>488.12</v>
      </c>
      <c r="AY37" s="11">
        <v>442.83</v>
      </c>
      <c r="AZ37" s="11">
        <v>462.1</v>
      </c>
      <c r="BA37" s="11">
        <v>438.32</v>
      </c>
      <c r="BB37" s="11">
        <v>430.14</v>
      </c>
      <c r="BC37" s="11">
        <v>460.06</v>
      </c>
      <c r="BD37" s="11">
        <v>441.98</v>
      </c>
      <c r="BE37" s="11">
        <v>418.54</v>
      </c>
      <c r="BF37" s="11">
        <v>493.09</v>
      </c>
      <c r="BG37" s="11">
        <v>461.07</v>
      </c>
      <c r="BH37" s="11">
        <v>449.01</v>
      </c>
      <c r="BI37" s="11">
        <v>445.14</v>
      </c>
      <c r="BJ37" s="11">
        <v>434.98</v>
      </c>
      <c r="BK37" s="11">
        <v>469.05</v>
      </c>
      <c r="BL37" s="11">
        <v>499.36</v>
      </c>
      <c r="BM37" s="11">
        <v>504.69</v>
      </c>
      <c r="BN37" s="11">
        <v>496.83</v>
      </c>
      <c r="BO37" s="11">
        <v>491.74</v>
      </c>
      <c r="BP37" s="11">
        <v>509.77</v>
      </c>
      <c r="BQ37" s="11">
        <v>377.73</v>
      </c>
      <c r="BR37" s="11">
        <v>350.74</v>
      </c>
      <c r="BS37" s="11">
        <v>389.8</v>
      </c>
      <c r="BT37" s="11">
        <v>387.88</v>
      </c>
      <c r="BU37" s="11">
        <v>365.46</v>
      </c>
      <c r="BV37" s="11">
        <v>384.43</v>
      </c>
      <c r="BW37" s="11">
        <v>329.65</v>
      </c>
      <c r="BX37" s="11">
        <v>323.14999999999998</v>
      </c>
      <c r="BY37" s="11">
        <v>361.67</v>
      </c>
      <c r="BZ37" s="11">
        <v>329.18</v>
      </c>
      <c r="CA37" s="11">
        <v>337.53</v>
      </c>
      <c r="CB37" s="11">
        <v>317.33</v>
      </c>
      <c r="CC37" s="11">
        <v>317.62</v>
      </c>
      <c r="CD37" s="11">
        <v>295.94</v>
      </c>
      <c r="CE37" s="11">
        <v>341.6</v>
      </c>
      <c r="CF37" s="11">
        <v>308.54000000000002</v>
      </c>
      <c r="CG37" s="11">
        <v>328.93</v>
      </c>
      <c r="CH37" s="11">
        <v>317.66000000000003</v>
      </c>
      <c r="CI37" s="11">
        <v>351.4</v>
      </c>
      <c r="CJ37" s="11">
        <v>417.24</v>
      </c>
      <c r="CK37" s="11">
        <v>343.32</v>
      </c>
      <c r="CL37" s="11">
        <v>346.92</v>
      </c>
      <c r="CM37" s="11">
        <v>462.55</v>
      </c>
      <c r="CN37" s="11">
        <v>449.21</v>
      </c>
      <c r="CO37" s="11">
        <v>417.59</v>
      </c>
      <c r="CP37" s="11">
        <v>443</v>
      </c>
      <c r="CQ37" s="11">
        <v>450.78</v>
      </c>
      <c r="CR37" s="11">
        <v>342.94</v>
      </c>
      <c r="CS37" s="11">
        <v>352.41</v>
      </c>
      <c r="CT37" s="11">
        <v>345.72</v>
      </c>
      <c r="CU37" s="11">
        <v>342.69</v>
      </c>
      <c r="CV37" s="11">
        <v>345.84</v>
      </c>
      <c r="CW37" s="11">
        <v>379.19</v>
      </c>
      <c r="CX37" s="11">
        <v>420.79737537</v>
      </c>
      <c r="CY37" s="11">
        <v>418.91794010000001</v>
      </c>
      <c r="CZ37" s="11">
        <v>504.33830079000001</v>
      </c>
      <c r="DA37" s="11">
        <v>495.06163063999998</v>
      </c>
      <c r="DB37" s="11">
        <v>420.55603035000001</v>
      </c>
      <c r="DC37" s="11">
        <v>371.39382260000002</v>
      </c>
      <c r="DD37" s="11">
        <v>383.44406819</v>
      </c>
      <c r="DE37" s="11">
        <v>391.36997810000003</v>
      </c>
      <c r="DF37" s="11">
        <v>462.04403079000002</v>
      </c>
      <c r="DG37" s="11">
        <v>422.94305107000002</v>
      </c>
      <c r="DH37" s="11">
        <v>432.30438311</v>
      </c>
      <c r="DI37" s="11">
        <v>520.88351909999994</v>
      </c>
      <c r="DJ37" s="11">
        <v>453.81366933999999</v>
      </c>
      <c r="DK37" s="11">
        <v>367.96504750000003</v>
      </c>
      <c r="DL37" s="11">
        <v>458.80288187999997</v>
      </c>
      <c r="DM37" s="11">
        <v>401.68931873000002</v>
      </c>
      <c r="DN37" s="11">
        <v>395.27755400000001</v>
      </c>
      <c r="DO37" s="11">
        <v>401.70429942999999</v>
      </c>
      <c r="DP37" s="11">
        <v>413.40261960999999</v>
      </c>
      <c r="DQ37" s="11">
        <v>419.90589188000001</v>
      </c>
      <c r="DR37" s="11">
        <v>432.24905883000002</v>
      </c>
      <c r="DS37" s="11">
        <v>424.62742085999997</v>
      </c>
      <c r="DT37" s="11">
        <v>435.63295219999998</v>
      </c>
      <c r="DU37" s="11">
        <v>411.09883037999998</v>
      </c>
      <c r="DV37" s="11">
        <v>414.40845675000003</v>
      </c>
      <c r="DW37" s="11">
        <v>424.67702749</v>
      </c>
      <c r="DX37" s="11">
        <v>479.79730293</v>
      </c>
      <c r="DY37" s="11">
        <v>368.57270746</v>
      </c>
      <c r="DZ37" s="11">
        <v>434.82405798999997</v>
      </c>
      <c r="EA37" s="11">
        <v>399.73468338999999</v>
      </c>
      <c r="EB37" s="11">
        <v>478.99477539999998</v>
      </c>
      <c r="EC37" s="11">
        <v>442.40666212000002</v>
      </c>
      <c r="ED37" s="11">
        <v>392.69301619999999</v>
      </c>
      <c r="EE37" s="11">
        <v>350.70471789999999</v>
      </c>
      <c r="EF37" s="11">
        <v>362.30800984000001</v>
      </c>
      <c r="EG37" s="11">
        <v>392.17860999999999</v>
      </c>
      <c r="EH37" s="11">
        <v>395.63059330999999</v>
      </c>
      <c r="EI37" s="11">
        <v>364.46021684999999</v>
      </c>
      <c r="EJ37" s="11">
        <v>335.48498833999997</v>
      </c>
      <c r="EK37" s="11">
        <v>350.19465967999997</v>
      </c>
      <c r="EL37" s="11">
        <v>332.33600937</v>
      </c>
      <c r="EM37" s="11">
        <v>404.66433520999999</v>
      </c>
      <c r="EN37" s="11">
        <v>350.18734632000002</v>
      </c>
      <c r="EO37" s="11">
        <v>332.35367459999998</v>
      </c>
      <c r="EP37" s="11">
        <v>422.68692055000002</v>
      </c>
      <c r="EQ37" s="11">
        <v>376.85954865999997</v>
      </c>
      <c r="ER37" s="11">
        <v>306.79091946</v>
      </c>
      <c r="ES37" s="11">
        <v>388.10064154999998</v>
      </c>
      <c r="ET37" s="11">
        <v>329.99107844000002</v>
      </c>
      <c r="EU37" s="11">
        <v>342.10948503999998</v>
      </c>
      <c r="EV37" s="11">
        <v>327.30625886000001</v>
      </c>
      <c r="EW37" s="11">
        <v>347.48917778999999</v>
      </c>
      <c r="EX37" s="11">
        <v>349.12843984</v>
      </c>
      <c r="EY37" s="11">
        <v>370.90930506000001</v>
      </c>
      <c r="EZ37" s="11">
        <v>333.33283024000002</v>
      </c>
      <c r="FA37" s="11">
        <v>347.41384455999997</v>
      </c>
      <c r="FB37" s="11">
        <v>338.91596171999998</v>
      </c>
      <c r="FC37" s="11">
        <v>333.23550082999998</v>
      </c>
      <c r="FD37" s="11">
        <v>348.28216255000001</v>
      </c>
      <c r="FE37" s="11">
        <v>361.18821882999998</v>
      </c>
      <c r="FF37" s="11">
        <v>302.97038855</v>
      </c>
      <c r="FG37" s="11">
        <v>380.34612516999999</v>
      </c>
      <c r="FH37" s="11">
        <v>349.24903705000003</v>
      </c>
      <c r="FI37" s="11">
        <v>434.37135259000001</v>
      </c>
      <c r="FJ37" s="11">
        <v>380.45786407999998</v>
      </c>
      <c r="FK37" s="11">
        <v>338.11151479</v>
      </c>
      <c r="FL37" s="11">
        <v>596.32362360000002</v>
      </c>
      <c r="FM37" s="11">
        <v>565.48003525000001</v>
      </c>
      <c r="FN37" s="11">
        <v>890.82005176999996</v>
      </c>
      <c r="FO37" s="11">
        <v>798.74773230999995</v>
      </c>
      <c r="FP37" s="11">
        <v>551.14617792000001</v>
      </c>
      <c r="FQ37" s="11">
        <v>469.82067888</v>
      </c>
      <c r="FR37" s="11">
        <v>458.67869123000003</v>
      </c>
      <c r="FS37" s="11">
        <v>559.62671104000003</v>
      </c>
      <c r="FT37" s="11">
        <v>649.88223787000004</v>
      </c>
      <c r="FU37" s="11">
        <v>636.84530777999998</v>
      </c>
      <c r="FV37" s="11">
        <v>835.27203564000001</v>
      </c>
      <c r="FW37" s="11">
        <v>835.80335581999998</v>
      </c>
      <c r="FX37" s="11">
        <v>719.35676391000004</v>
      </c>
      <c r="FY37" s="11">
        <v>550.65774529999999</v>
      </c>
      <c r="FZ37" s="11">
        <v>667.00106659000005</v>
      </c>
      <c r="GA37" s="11">
        <v>616.39072050000004</v>
      </c>
      <c r="GB37" s="11">
        <v>525.10306889000003</v>
      </c>
      <c r="GC37" s="11">
        <v>639.14010976999998</v>
      </c>
      <c r="GD37" s="11">
        <v>574.40217089999999</v>
      </c>
      <c r="GE37" s="11">
        <v>582.43621658999996</v>
      </c>
      <c r="GF37" s="11">
        <v>590.80495022000002</v>
      </c>
      <c r="GG37" s="11">
        <v>668.86500484999999</v>
      </c>
      <c r="GH37" s="11">
        <v>632.56035910000003</v>
      </c>
      <c r="GI37" s="11">
        <v>568.46530462999999</v>
      </c>
      <c r="GJ37" s="11">
        <v>611.02934691999997</v>
      </c>
      <c r="GK37" s="11">
        <v>590.23049192999997</v>
      </c>
      <c r="GL37" s="11">
        <v>749.92194071999995</v>
      </c>
      <c r="GM37" s="11">
        <v>555.30339960000003</v>
      </c>
      <c r="GN37" s="11">
        <v>581.74126704000003</v>
      </c>
      <c r="GO37" s="11">
        <v>531.85664292000001</v>
      </c>
      <c r="GP37" s="11">
        <v>587.38207475000002</v>
      </c>
      <c r="GQ37" s="11">
        <v>628.28720754999995</v>
      </c>
      <c r="GR37" s="11">
        <v>532.39234039999997</v>
      </c>
      <c r="GS37" s="12">
        <v>0.57999999999999996</v>
      </c>
      <c r="GT37" s="12">
        <v>0.87</v>
      </c>
      <c r="GU37" s="12">
        <v>-0.43</v>
      </c>
      <c r="GV37" s="12">
        <v>-0.05</v>
      </c>
      <c r="GW37" s="12">
        <v>3.47</v>
      </c>
      <c r="GX37" s="12">
        <v>0.02</v>
      </c>
      <c r="GY37" s="12">
        <v>0.13</v>
      </c>
      <c r="GZ37" s="12">
        <v>0.49</v>
      </c>
      <c r="HA37" s="12">
        <v>-7.0000000000000007E-2</v>
      </c>
      <c r="HB37" s="12">
        <v>0.33</v>
      </c>
      <c r="HC37" s="12">
        <v>-0.42</v>
      </c>
      <c r="HD37" s="12">
        <v>1.1399999999999999</v>
      </c>
      <c r="HE37" s="12">
        <v>0.63</v>
      </c>
      <c r="HF37" s="12">
        <v>0.35</v>
      </c>
      <c r="HG37" s="12">
        <v>0.52</v>
      </c>
      <c r="HH37" s="12">
        <v>0.56000000000000005</v>
      </c>
      <c r="HI37" s="12">
        <v>-0.05</v>
      </c>
      <c r="HJ37" s="12">
        <v>-0.18</v>
      </c>
      <c r="HK37" s="12">
        <v>0.33</v>
      </c>
      <c r="HL37" s="12">
        <v>0.23</v>
      </c>
      <c r="HM37" s="12">
        <v>7.0000000000000007E-2</v>
      </c>
      <c r="HN37" s="12">
        <v>-0.26</v>
      </c>
      <c r="HO37" s="12">
        <v>7.0000000000000007E-2</v>
      </c>
      <c r="HP37" s="12">
        <v>0.42</v>
      </c>
      <c r="HQ37" s="12">
        <v>2.02</v>
      </c>
      <c r="HR37" s="12">
        <v>4.62</v>
      </c>
      <c r="HS37" s="12">
        <v>0.03</v>
      </c>
      <c r="HT37" s="12">
        <v>-0.45</v>
      </c>
      <c r="HU37" s="12">
        <v>0.55000000000000004</v>
      </c>
      <c r="HV37" s="12">
        <v>3.95</v>
      </c>
      <c r="HW37" s="12">
        <v>-0.09</v>
      </c>
      <c r="HX37" s="12">
        <v>0</v>
      </c>
      <c r="HY37" s="12">
        <v>-0.06</v>
      </c>
      <c r="HZ37" s="12">
        <v>-1.74</v>
      </c>
      <c r="IA37" s="12">
        <v>-3.67</v>
      </c>
      <c r="IB37" s="12">
        <v>-0.66</v>
      </c>
      <c r="IC37" s="12">
        <v>-1.69</v>
      </c>
      <c r="ID37" s="12">
        <v>-2.93</v>
      </c>
      <c r="IE37" s="12">
        <v>-4.95</v>
      </c>
      <c r="IF37" s="12">
        <v>-5.77</v>
      </c>
      <c r="IG37" s="12">
        <v>-1.94</v>
      </c>
      <c r="IH37" s="12">
        <v>0.17</v>
      </c>
      <c r="II37" s="12">
        <v>-2.82</v>
      </c>
      <c r="IJ37" s="12">
        <v>-5.91</v>
      </c>
      <c r="IK37" s="12">
        <v>0.83</v>
      </c>
      <c r="IL37" s="12">
        <v>-0.48</v>
      </c>
      <c r="IM37" s="12">
        <v>-4.6100000000000003</v>
      </c>
      <c r="IN37" s="12">
        <v>-0.45</v>
      </c>
      <c r="IO37" s="12">
        <v>-4.68</v>
      </c>
      <c r="IP37" s="12">
        <v>-2.2400000000000002</v>
      </c>
      <c r="IQ37" s="12">
        <v>-1.17</v>
      </c>
      <c r="IR37" s="12">
        <v>-2.58</v>
      </c>
      <c r="IS37" s="12">
        <v>-1.05</v>
      </c>
      <c r="IT37" s="12">
        <v>-0.64</v>
      </c>
      <c r="IU37" s="12">
        <v>-0.31</v>
      </c>
      <c r="IV37" s="12">
        <v>-1.03</v>
      </c>
      <c r="IW37" s="12">
        <v>-1.31</v>
      </c>
      <c r="IX37" s="12">
        <v>-0.12</v>
      </c>
      <c r="IY37" s="12">
        <v>-1</v>
      </c>
      <c r="IZ37" s="12">
        <v>0.37</v>
      </c>
      <c r="JA37" s="12">
        <v>1.02</v>
      </c>
      <c r="JB37" s="12">
        <v>-1.56</v>
      </c>
      <c r="JC37" s="12">
        <v>0.55000000000000004</v>
      </c>
      <c r="JD37" s="12">
        <v>-4.87</v>
      </c>
      <c r="JE37" s="12">
        <v>1</v>
      </c>
      <c r="JF37" s="12">
        <v>-1.88</v>
      </c>
      <c r="JG37" s="11">
        <v>-0.51</v>
      </c>
      <c r="JH37" s="11">
        <v>-1.34</v>
      </c>
      <c r="JI37" s="11">
        <v>1.17</v>
      </c>
      <c r="JJ37" s="11">
        <v>-0.16</v>
      </c>
      <c r="JK37" s="11">
        <v>-2.77</v>
      </c>
      <c r="JL37" s="11">
        <v>-1.82</v>
      </c>
      <c r="JM37" s="11">
        <v>-1.67</v>
      </c>
      <c r="JN37" s="11">
        <v>-0.49</v>
      </c>
      <c r="JO37" s="11">
        <v>0.98</v>
      </c>
      <c r="JP37" s="11">
        <v>-1.02</v>
      </c>
      <c r="JQ37" s="11">
        <v>-1.67</v>
      </c>
      <c r="JR37" s="11">
        <v>1.31</v>
      </c>
      <c r="JS37" s="11">
        <v>0.46</v>
      </c>
      <c r="JT37" s="11">
        <v>-1.1100000000000001</v>
      </c>
      <c r="JU37" s="11">
        <v>0.53</v>
      </c>
      <c r="JV37" s="11">
        <v>-0.93</v>
      </c>
      <c r="JW37" s="11">
        <v>-2.37</v>
      </c>
      <c r="JX37" s="11">
        <v>-0.98</v>
      </c>
      <c r="JY37" s="11">
        <v>-2.15</v>
      </c>
      <c r="JZ37" s="11">
        <v>-0.27</v>
      </c>
      <c r="KA37" s="11">
        <v>-0.4</v>
      </c>
      <c r="KB37" s="11">
        <v>3.82</v>
      </c>
      <c r="KC37" s="11">
        <v>0.4</v>
      </c>
      <c r="KD37" s="11">
        <v>-0.74</v>
      </c>
      <c r="KE37" s="11">
        <v>0.71</v>
      </c>
      <c r="KF37" s="11">
        <v>-0.55000000000000004</v>
      </c>
      <c r="KG37" s="11">
        <v>2.02</v>
      </c>
      <c r="KH37" s="11">
        <v>1.7</v>
      </c>
      <c r="KI37" s="11">
        <v>-0.82</v>
      </c>
      <c r="KJ37" s="11">
        <v>1.78</v>
      </c>
      <c r="KK37" s="11">
        <v>-3.1</v>
      </c>
      <c r="KL37" s="11">
        <v>1.03</v>
      </c>
      <c r="KM37" s="11">
        <v>-1.92</v>
      </c>
    </row>
    <row r="38" spans="1:299" x14ac:dyDescent="0.25">
      <c r="A38">
        <v>36</v>
      </c>
      <c r="B38" s="1">
        <v>41518</v>
      </c>
      <c r="C38" s="11">
        <v>845.31</v>
      </c>
      <c r="D38" s="11">
        <v>856.9</v>
      </c>
      <c r="E38" s="11">
        <v>910.84</v>
      </c>
      <c r="F38" s="11">
        <v>937.5</v>
      </c>
      <c r="G38" s="11">
        <v>861.51</v>
      </c>
      <c r="H38" s="11">
        <v>897.75</v>
      </c>
      <c r="I38" s="11">
        <v>832.54</v>
      </c>
      <c r="J38" s="11">
        <v>807.85</v>
      </c>
      <c r="K38" s="11">
        <v>881.56</v>
      </c>
      <c r="L38" s="11">
        <v>787.14</v>
      </c>
      <c r="M38" s="11">
        <v>830.49</v>
      </c>
      <c r="N38" s="11">
        <v>791.35</v>
      </c>
      <c r="O38" s="11">
        <v>792.04</v>
      </c>
      <c r="P38" s="11">
        <v>737.09</v>
      </c>
      <c r="Q38" s="11">
        <v>833.74</v>
      </c>
      <c r="R38" s="11">
        <v>756.1</v>
      </c>
      <c r="S38" s="11">
        <v>792.83</v>
      </c>
      <c r="T38" s="11">
        <v>756.78</v>
      </c>
      <c r="U38" s="11">
        <v>781.06</v>
      </c>
      <c r="V38" s="11">
        <v>880.06</v>
      </c>
      <c r="W38" s="11">
        <v>786.25</v>
      </c>
      <c r="X38" s="11">
        <v>767.85</v>
      </c>
      <c r="Y38" s="11">
        <v>961.68</v>
      </c>
      <c r="Z38" s="11">
        <v>912.85</v>
      </c>
      <c r="AA38" s="11">
        <v>870.95</v>
      </c>
      <c r="AB38" s="11">
        <v>893.84</v>
      </c>
      <c r="AC38" s="11">
        <v>889.24</v>
      </c>
      <c r="AD38" s="11">
        <v>814.93</v>
      </c>
      <c r="AE38" s="11">
        <v>854.16</v>
      </c>
      <c r="AF38" s="11">
        <v>855.14</v>
      </c>
      <c r="AG38" s="11">
        <v>839.91</v>
      </c>
      <c r="AH38" s="11">
        <v>838.23</v>
      </c>
      <c r="AI38" s="11">
        <v>894.85</v>
      </c>
      <c r="AJ38" s="11">
        <v>465.76</v>
      </c>
      <c r="AK38" s="11">
        <v>492.96</v>
      </c>
      <c r="AL38" s="11">
        <v>521.04</v>
      </c>
      <c r="AM38" s="11">
        <v>549.62</v>
      </c>
      <c r="AN38" s="11">
        <v>493.86</v>
      </c>
      <c r="AO38" s="11">
        <v>513.32000000000005</v>
      </c>
      <c r="AP38" s="11">
        <v>473.37</v>
      </c>
      <c r="AQ38" s="11">
        <v>484.69</v>
      </c>
      <c r="AR38" s="11">
        <v>521.4</v>
      </c>
      <c r="AS38" s="11">
        <v>456.55</v>
      </c>
      <c r="AT38" s="11">
        <v>482.76</v>
      </c>
      <c r="AU38" s="11">
        <v>474.02</v>
      </c>
      <c r="AV38" s="11">
        <v>474.43</v>
      </c>
      <c r="AW38" s="11">
        <v>441.15</v>
      </c>
      <c r="AX38" s="11">
        <v>492.05</v>
      </c>
      <c r="AY38" s="11">
        <v>447.56</v>
      </c>
      <c r="AZ38" s="11">
        <v>463.9</v>
      </c>
      <c r="BA38" s="11">
        <v>439.12</v>
      </c>
      <c r="BB38" s="11">
        <v>429.66</v>
      </c>
      <c r="BC38" s="11">
        <v>462.52</v>
      </c>
      <c r="BD38" s="11">
        <v>442.92</v>
      </c>
      <c r="BE38" s="11">
        <v>420.93</v>
      </c>
      <c r="BF38" s="11">
        <v>499.13</v>
      </c>
      <c r="BG38" s="11">
        <v>463.04</v>
      </c>
      <c r="BH38" s="11">
        <v>452.63</v>
      </c>
      <c r="BI38" s="11">
        <v>450.84</v>
      </c>
      <c r="BJ38" s="11">
        <v>437.07</v>
      </c>
      <c r="BK38" s="11">
        <v>470.69</v>
      </c>
      <c r="BL38" s="11">
        <v>501.75</v>
      </c>
      <c r="BM38" s="11">
        <v>509.42</v>
      </c>
      <c r="BN38" s="11">
        <v>497.22</v>
      </c>
      <c r="BO38" s="11">
        <v>492.39</v>
      </c>
      <c r="BP38" s="11">
        <v>515.66</v>
      </c>
      <c r="BQ38" s="11">
        <v>379.55</v>
      </c>
      <c r="BR38" s="11">
        <v>363.94</v>
      </c>
      <c r="BS38" s="11">
        <v>389.8</v>
      </c>
      <c r="BT38" s="11">
        <v>387.88</v>
      </c>
      <c r="BU38" s="11">
        <v>367.65</v>
      </c>
      <c r="BV38" s="11">
        <v>384.43</v>
      </c>
      <c r="BW38" s="11">
        <v>359.17</v>
      </c>
      <c r="BX38" s="11">
        <v>323.16000000000003</v>
      </c>
      <c r="BY38" s="11">
        <v>360.16</v>
      </c>
      <c r="BZ38" s="11">
        <v>330.59</v>
      </c>
      <c r="CA38" s="11">
        <v>347.73</v>
      </c>
      <c r="CB38" s="11">
        <v>317.33</v>
      </c>
      <c r="CC38" s="11">
        <v>317.61</v>
      </c>
      <c r="CD38" s="11">
        <v>295.94</v>
      </c>
      <c r="CE38" s="11">
        <v>341.69</v>
      </c>
      <c r="CF38" s="11">
        <v>308.54000000000002</v>
      </c>
      <c r="CG38" s="11">
        <v>328.93</v>
      </c>
      <c r="CH38" s="11">
        <v>317.66000000000003</v>
      </c>
      <c r="CI38" s="11">
        <v>351.4</v>
      </c>
      <c r="CJ38" s="11">
        <v>417.54</v>
      </c>
      <c r="CK38" s="11">
        <v>343.33</v>
      </c>
      <c r="CL38" s="11">
        <v>346.92</v>
      </c>
      <c r="CM38" s="11">
        <v>462.55</v>
      </c>
      <c r="CN38" s="11">
        <v>449.81</v>
      </c>
      <c r="CO38" s="11">
        <v>418.32</v>
      </c>
      <c r="CP38" s="11">
        <v>443</v>
      </c>
      <c r="CQ38" s="11">
        <v>452.17</v>
      </c>
      <c r="CR38" s="11">
        <v>344.24</v>
      </c>
      <c r="CS38" s="11">
        <v>352.41</v>
      </c>
      <c r="CT38" s="11">
        <v>345.72</v>
      </c>
      <c r="CU38" s="11">
        <v>342.69</v>
      </c>
      <c r="CV38" s="11">
        <v>345.84</v>
      </c>
      <c r="CW38" s="11">
        <v>379.19</v>
      </c>
      <c r="CX38" s="11">
        <v>423.06968119999999</v>
      </c>
      <c r="CY38" s="11">
        <v>426.83548917000002</v>
      </c>
      <c r="CZ38" s="11">
        <v>507.76780123999998</v>
      </c>
      <c r="DA38" s="11">
        <v>497.63595112000002</v>
      </c>
      <c r="DB38" s="11">
        <v>421.77564283999999</v>
      </c>
      <c r="DC38" s="11">
        <v>372.87939789000001</v>
      </c>
      <c r="DD38" s="11">
        <v>398.93520854000002</v>
      </c>
      <c r="DE38" s="11">
        <v>392.30926605000002</v>
      </c>
      <c r="DF38" s="11">
        <v>463.43016288000001</v>
      </c>
      <c r="DG38" s="11">
        <v>425.22694354999999</v>
      </c>
      <c r="DH38" s="11">
        <v>437.57849657999998</v>
      </c>
      <c r="DI38" s="11">
        <v>525.93608924</v>
      </c>
      <c r="DJ38" s="11">
        <v>457.39879732999998</v>
      </c>
      <c r="DK38" s="11">
        <v>371.42391894999997</v>
      </c>
      <c r="DL38" s="11">
        <v>461.00513570999999</v>
      </c>
      <c r="DM38" s="11">
        <v>404.21996144000002</v>
      </c>
      <c r="DN38" s="11">
        <v>396.18669237</v>
      </c>
      <c r="DO38" s="11">
        <v>402.14617415999999</v>
      </c>
      <c r="DP38" s="11">
        <v>413.15457803999999</v>
      </c>
      <c r="DQ38" s="11">
        <v>421.20760014000001</v>
      </c>
      <c r="DR38" s="11">
        <v>432.7677577</v>
      </c>
      <c r="DS38" s="11">
        <v>425.94376585999998</v>
      </c>
      <c r="DT38" s="11">
        <v>438.37743979999999</v>
      </c>
      <c r="DU38" s="11">
        <v>412.24990710999998</v>
      </c>
      <c r="DV38" s="11">
        <v>416.48049902999998</v>
      </c>
      <c r="DW38" s="11">
        <v>427.39496047</v>
      </c>
      <c r="DX38" s="11">
        <v>481.66851241000001</v>
      </c>
      <c r="DY38" s="11">
        <v>369.89956920999998</v>
      </c>
      <c r="DZ38" s="11">
        <v>436.04156534999998</v>
      </c>
      <c r="EA38" s="11">
        <v>401.97319762000001</v>
      </c>
      <c r="EB38" s="11">
        <v>479.23427278999998</v>
      </c>
      <c r="EC38" s="11">
        <v>442.76058745</v>
      </c>
      <c r="ED38" s="11">
        <v>395.28479011000002</v>
      </c>
      <c r="EE38" s="11">
        <v>352.77387573999999</v>
      </c>
      <c r="EF38" s="11">
        <v>364.26447309000002</v>
      </c>
      <c r="EG38" s="11">
        <v>396.84553546000001</v>
      </c>
      <c r="EH38" s="11">
        <v>399.15170559000001</v>
      </c>
      <c r="EI38" s="11">
        <v>364.67889298</v>
      </c>
      <c r="EJ38" s="11">
        <v>337.86693176</v>
      </c>
      <c r="EK38" s="11">
        <v>352.29582764000003</v>
      </c>
      <c r="EL38" s="11">
        <v>333.63211981000001</v>
      </c>
      <c r="EM38" s="11">
        <v>407.90164988999999</v>
      </c>
      <c r="EN38" s="11">
        <v>352.35850786999998</v>
      </c>
      <c r="EO38" s="11">
        <v>332.22073312999999</v>
      </c>
      <c r="EP38" s="11">
        <v>429.57671735000002</v>
      </c>
      <c r="EQ38" s="11">
        <v>381.83409469999998</v>
      </c>
      <c r="ER38" s="11">
        <v>311.60753690000001</v>
      </c>
      <c r="ES38" s="11">
        <v>391.24425674999998</v>
      </c>
      <c r="ET38" s="11">
        <v>333.52198298000002</v>
      </c>
      <c r="EU38" s="11">
        <v>343.44371202999997</v>
      </c>
      <c r="EV38" s="11">
        <v>327.89541013000002</v>
      </c>
      <c r="EW38" s="11">
        <v>347.10693968999999</v>
      </c>
      <c r="EX38" s="11">
        <v>350.97882056999998</v>
      </c>
      <c r="EY38" s="11">
        <v>371.68821459999998</v>
      </c>
      <c r="EZ38" s="11">
        <v>335.23282737</v>
      </c>
      <c r="FA38" s="11">
        <v>351.65229346000001</v>
      </c>
      <c r="FB38" s="11">
        <v>340.37330035999997</v>
      </c>
      <c r="FC38" s="11">
        <v>335.93470839000003</v>
      </c>
      <c r="FD38" s="11">
        <v>352.74017422999998</v>
      </c>
      <c r="FE38" s="11">
        <v>362.92192227999999</v>
      </c>
      <c r="FF38" s="11">
        <v>304.03078491000002</v>
      </c>
      <c r="FG38" s="11">
        <v>382.17178656999999</v>
      </c>
      <c r="FH38" s="11">
        <v>352.53197799999998</v>
      </c>
      <c r="FI38" s="11">
        <v>434.71884967</v>
      </c>
      <c r="FJ38" s="11">
        <v>380.95245929999999</v>
      </c>
      <c r="FK38" s="11">
        <v>342.03360836000002</v>
      </c>
      <c r="FL38" s="11">
        <v>599.18597698999997</v>
      </c>
      <c r="FM38" s="11">
        <v>586.74208457999998</v>
      </c>
      <c r="FN38" s="11">
        <v>890.82005176999996</v>
      </c>
      <c r="FO38" s="11">
        <v>798.74773230999995</v>
      </c>
      <c r="FP38" s="11">
        <v>554.45305499000006</v>
      </c>
      <c r="FQ38" s="11">
        <v>469.82067888</v>
      </c>
      <c r="FR38" s="11">
        <v>499.73043410000002</v>
      </c>
      <c r="FS38" s="11">
        <v>559.62671104000003</v>
      </c>
      <c r="FT38" s="11">
        <v>647.15273247000005</v>
      </c>
      <c r="FU38" s="11">
        <v>639.58374260000005</v>
      </c>
      <c r="FV38" s="11">
        <v>860.49725111999999</v>
      </c>
      <c r="FW38" s="11">
        <v>835.80335581999998</v>
      </c>
      <c r="FX38" s="11">
        <v>719.35676391000004</v>
      </c>
      <c r="FY38" s="11">
        <v>550.65774529999999</v>
      </c>
      <c r="FZ38" s="11">
        <v>667.20116690999998</v>
      </c>
      <c r="GA38" s="11">
        <v>616.39072050000004</v>
      </c>
      <c r="GB38" s="11">
        <v>525.10306889000003</v>
      </c>
      <c r="GC38" s="11">
        <v>639.14010976999998</v>
      </c>
      <c r="GD38" s="11">
        <v>574.40217089999999</v>
      </c>
      <c r="GE38" s="11">
        <v>582.84392193999997</v>
      </c>
      <c r="GF38" s="11">
        <v>590.80495022000002</v>
      </c>
      <c r="GG38" s="11">
        <v>668.86500484999999</v>
      </c>
      <c r="GH38" s="11">
        <v>632.56035910000003</v>
      </c>
      <c r="GI38" s="11">
        <v>569.20430953000005</v>
      </c>
      <c r="GJ38" s="11">
        <v>612.06809681000004</v>
      </c>
      <c r="GK38" s="11">
        <v>590.23049192999997</v>
      </c>
      <c r="GL38" s="11">
        <v>752.24669874000006</v>
      </c>
      <c r="GM38" s="11">
        <v>557.41355252000005</v>
      </c>
      <c r="GN38" s="11">
        <v>581.74126704000003</v>
      </c>
      <c r="GO38" s="11">
        <v>531.85664292000001</v>
      </c>
      <c r="GP38" s="11">
        <v>587.38207475000002</v>
      </c>
      <c r="GQ38" s="11">
        <v>628.28720754999995</v>
      </c>
      <c r="GR38" s="11">
        <v>532.39234039999997</v>
      </c>
      <c r="GS38" s="12">
        <v>0.54</v>
      </c>
      <c r="GT38" s="12">
        <v>1.89</v>
      </c>
      <c r="GU38" s="12">
        <v>0.68</v>
      </c>
      <c r="GV38" s="12">
        <v>0.52</v>
      </c>
      <c r="GW38" s="12">
        <v>0.28999999999999998</v>
      </c>
      <c r="GX38" s="12">
        <v>0.4</v>
      </c>
      <c r="GY38" s="12">
        <v>4.04</v>
      </c>
      <c r="GZ38" s="12">
        <v>0.24</v>
      </c>
      <c r="HA38" s="12">
        <v>0.3</v>
      </c>
      <c r="HB38" s="12">
        <v>0.54</v>
      </c>
      <c r="HC38" s="12">
        <v>1.22</v>
      </c>
      <c r="HD38" s="12">
        <v>0.97</v>
      </c>
      <c r="HE38" s="12">
        <v>0.79</v>
      </c>
      <c r="HF38" s="12">
        <v>0.94</v>
      </c>
      <c r="HG38" s="12">
        <v>0.48</v>
      </c>
      <c r="HH38" s="12">
        <v>0.63</v>
      </c>
      <c r="HI38" s="12">
        <v>0.23</v>
      </c>
      <c r="HJ38" s="12">
        <v>0.11</v>
      </c>
      <c r="HK38" s="12">
        <v>-0.06</v>
      </c>
      <c r="HL38" s="12">
        <v>0.31</v>
      </c>
      <c r="HM38" s="12">
        <v>0.12</v>
      </c>
      <c r="HN38" s="12">
        <v>0.31</v>
      </c>
      <c r="HO38" s="12">
        <v>0.63</v>
      </c>
      <c r="HP38" s="12">
        <v>0.28000000000000003</v>
      </c>
      <c r="HQ38" s="12">
        <v>0.5</v>
      </c>
      <c r="HR38" s="12">
        <v>0.64</v>
      </c>
      <c r="HS38" s="12">
        <v>0.39</v>
      </c>
      <c r="HT38" s="12">
        <v>0.36</v>
      </c>
      <c r="HU38" s="12">
        <v>0.28000000000000003</v>
      </c>
      <c r="HV38" s="12">
        <v>0.56000000000000005</v>
      </c>
      <c r="HW38" s="12">
        <v>0.05</v>
      </c>
      <c r="HX38" s="12">
        <v>0.08</v>
      </c>
      <c r="HY38" s="12">
        <v>0.66</v>
      </c>
      <c r="HZ38" s="12">
        <v>-1.21</v>
      </c>
      <c r="IA38" s="12">
        <v>-1.85</v>
      </c>
      <c r="IB38" s="12">
        <v>0.02</v>
      </c>
      <c r="IC38" s="12">
        <v>-1.18</v>
      </c>
      <c r="ID38" s="12">
        <v>-2.65</v>
      </c>
      <c r="IE38" s="12">
        <v>-4.5599999999999996</v>
      </c>
      <c r="IF38" s="12">
        <v>-1.96</v>
      </c>
      <c r="IG38" s="12">
        <v>-1.71</v>
      </c>
      <c r="IH38" s="12">
        <v>0.47</v>
      </c>
      <c r="II38" s="12">
        <v>-2.2999999999999998</v>
      </c>
      <c r="IJ38" s="12">
        <v>-4.76</v>
      </c>
      <c r="IK38" s="12">
        <v>1.81</v>
      </c>
      <c r="IL38" s="12">
        <v>0.3</v>
      </c>
      <c r="IM38" s="12">
        <v>-3.72</v>
      </c>
      <c r="IN38" s="12">
        <v>0.03</v>
      </c>
      <c r="IO38" s="12">
        <v>-4.08</v>
      </c>
      <c r="IP38" s="12">
        <v>-2.0099999999999998</v>
      </c>
      <c r="IQ38" s="12">
        <v>-1.06</v>
      </c>
      <c r="IR38" s="12">
        <v>-2.64</v>
      </c>
      <c r="IS38" s="12">
        <v>-0.74</v>
      </c>
      <c r="IT38" s="12">
        <v>-0.52</v>
      </c>
      <c r="IU38" s="12">
        <v>0</v>
      </c>
      <c r="IV38" s="12">
        <v>-0.41</v>
      </c>
      <c r="IW38" s="12">
        <v>-1.03</v>
      </c>
      <c r="IX38" s="12">
        <v>0.38</v>
      </c>
      <c r="IY38" s="12">
        <v>-0.37</v>
      </c>
      <c r="IZ38" s="12">
        <v>0.76</v>
      </c>
      <c r="JA38" s="12">
        <v>1.39</v>
      </c>
      <c r="JB38" s="12">
        <v>-1.29</v>
      </c>
      <c r="JC38" s="12">
        <v>1.1100000000000001</v>
      </c>
      <c r="JD38" s="12">
        <v>-4.83</v>
      </c>
      <c r="JE38" s="12">
        <v>1.08</v>
      </c>
      <c r="JF38" s="12">
        <v>-1.23</v>
      </c>
      <c r="JG38" s="11">
        <v>-0.22</v>
      </c>
      <c r="JH38" s="11">
        <v>0.47</v>
      </c>
      <c r="JI38" s="11">
        <v>1.24</v>
      </c>
      <c r="JJ38" s="11">
        <v>0.33</v>
      </c>
      <c r="JK38" s="11">
        <v>-2.29</v>
      </c>
      <c r="JL38" s="11">
        <v>-1.44</v>
      </c>
      <c r="JM38" s="11">
        <v>2.39</v>
      </c>
      <c r="JN38" s="11">
        <v>-0.77</v>
      </c>
      <c r="JO38" s="11">
        <v>0.65</v>
      </c>
      <c r="JP38" s="11">
        <v>-0.9</v>
      </c>
      <c r="JQ38" s="11">
        <v>-3.14</v>
      </c>
      <c r="JR38" s="11">
        <v>2.4</v>
      </c>
      <c r="JS38" s="11">
        <v>1.22</v>
      </c>
      <c r="JT38" s="11">
        <v>-0.09</v>
      </c>
      <c r="JU38" s="11">
        <v>0.91</v>
      </c>
      <c r="JV38" s="11">
        <v>-0.37</v>
      </c>
      <c r="JW38" s="11">
        <v>-2.0299999999999998</v>
      </c>
      <c r="JX38" s="11">
        <v>-0.83</v>
      </c>
      <c r="JY38" s="11">
        <v>-2.25</v>
      </c>
      <c r="JZ38" s="11">
        <v>-7.0000000000000007E-2</v>
      </c>
      <c r="KA38" s="11">
        <v>-0.18</v>
      </c>
      <c r="KB38" s="11">
        <v>4.16</v>
      </c>
      <c r="KC38" s="11">
        <v>0.63</v>
      </c>
      <c r="KD38" s="11">
        <v>-0.57999999999999996</v>
      </c>
      <c r="KE38" s="11">
        <v>0.83</v>
      </c>
      <c r="KF38" s="11">
        <v>-0.32</v>
      </c>
      <c r="KG38" s="11">
        <v>2.19</v>
      </c>
      <c r="KH38" s="11">
        <v>1.59</v>
      </c>
      <c r="KI38" s="11">
        <v>-0.81</v>
      </c>
      <c r="KJ38" s="11">
        <v>2.2999999999999998</v>
      </c>
      <c r="KK38" s="11">
        <v>-4.32</v>
      </c>
      <c r="KL38" s="11">
        <v>1.1499999999999999</v>
      </c>
      <c r="KM38" s="11">
        <v>-0.74</v>
      </c>
    </row>
    <row r="39" spans="1:299" x14ac:dyDescent="0.25">
      <c r="A39">
        <v>37</v>
      </c>
      <c r="B39" s="1">
        <v>41548</v>
      </c>
      <c r="C39" s="11">
        <v>849.07</v>
      </c>
      <c r="D39" s="11">
        <v>864.77</v>
      </c>
      <c r="E39" s="11">
        <v>916.09</v>
      </c>
      <c r="F39" s="11">
        <v>943.58</v>
      </c>
      <c r="G39" s="11">
        <v>866.92</v>
      </c>
      <c r="H39" s="11">
        <v>926.89</v>
      </c>
      <c r="I39" s="11">
        <v>839.83</v>
      </c>
      <c r="J39" s="11">
        <v>815.65</v>
      </c>
      <c r="K39" s="11">
        <v>892.25</v>
      </c>
      <c r="L39" s="11">
        <v>791.4</v>
      </c>
      <c r="M39" s="11">
        <v>836.89</v>
      </c>
      <c r="N39" s="11">
        <v>788.92</v>
      </c>
      <c r="O39" s="11">
        <v>798.39</v>
      </c>
      <c r="P39" s="11">
        <v>737.9</v>
      </c>
      <c r="Q39" s="11">
        <v>836.48</v>
      </c>
      <c r="R39" s="11">
        <v>759.37</v>
      </c>
      <c r="S39" s="11">
        <v>792.25</v>
      </c>
      <c r="T39" s="11">
        <v>759.15</v>
      </c>
      <c r="U39" s="11">
        <v>786.99</v>
      </c>
      <c r="V39" s="11">
        <v>880.88</v>
      </c>
      <c r="W39" s="11">
        <v>785.94</v>
      </c>
      <c r="X39" s="11">
        <v>772.15</v>
      </c>
      <c r="Y39" s="11">
        <v>965.16</v>
      </c>
      <c r="Z39" s="11">
        <v>913.02</v>
      </c>
      <c r="AA39" s="11">
        <v>872.4</v>
      </c>
      <c r="AB39" s="11">
        <v>893.67</v>
      </c>
      <c r="AC39" s="11">
        <v>894.28</v>
      </c>
      <c r="AD39" s="11">
        <v>815.63</v>
      </c>
      <c r="AE39" s="11">
        <v>867.3</v>
      </c>
      <c r="AF39" s="11">
        <v>856.38</v>
      </c>
      <c r="AG39" s="11">
        <v>879.53</v>
      </c>
      <c r="AH39" s="11">
        <v>841.72</v>
      </c>
      <c r="AI39" s="11">
        <v>894.19</v>
      </c>
      <c r="AJ39" s="11">
        <v>468.27</v>
      </c>
      <c r="AK39" s="11">
        <v>499.94</v>
      </c>
      <c r="AL39" s="11">
        <v>528.55999999999995</v>
      </c>
      <c r="AM39" s="11">
        <v>555.70000000000005</v>
      </c>
      <c r="AN39" s="11">
        <v>499.27</v>
      </c>
      <c r="AO39" s="11">
        <v>519.08000000000004</v>
      </c>
      <c r="AP39" s="11">
        <v>480.66</v>
      </c>
      <c r="AQ39" s="11">
        <v>492.49</v>
      </c>
      <c r="AR39" s="11">
        <v>531.79999999999995</v>
      </c>
      <c r="AS39" s="11">
        <v>459.89</v>
      </c>
      <c r="AT39" s="11">
        <v>489.12</v>
      </c>
      <c r="AU39" s="11">
        <v>472.78</v>
      </c>
      <c r="AV39" s="11">
        <v>474.69</v>
      </c>
      <c r="AW39" s="11">
        <v>442.38</v>
      </c>
      <c r="AX39" s="11">
        <v>494.79</v>
      </c>
      <c r="AY39" s="11">
        <v>450.83</v>
      </c>
      <c r="AZ39" s="11">
        <v>463.41</v>
      </c>
      <c r="BA39" s="11">
        <v>441.49</v>
      </c>
      <c r="BB39" s="11">
        <v>435.59</v>
      </c>
      <c r="BC39" s="11">
        <v>463.84</v>
      </c>
      <c r="BD39" s="11">
        <v>442.62</v>
      </c>
      <c r="BE39" s="11">
        <v>425.23</v>
      </c>
      <c r="BF39" s="11">
        <v>500.89</v>
      </c>
      <c r="BG39" s="11">
        <v>464.95</v>
      </c>
      <c r="BH39" s="11">
        <v>453.54</v>
      </c>
      <c r="BI39" s="11">
        <v>450.67</v>
      </c>
      <c r="BJ39" s="11">
        <v>440.02</v>
      </c>
      <c r="BK39" s="11">
        <v>471.39</v>
      </c>
      <c r="BL39" s="11">
        <v>503.9</v>
      </c>
      <c r="BM39" s="11">
        <v>510.66</v>
      </c>
      <c r="BN39" s="11">
        <v>500.57</v>
      </c>
      <c r="BO39" s="11">
        <v>495.88</v>
      </c>
      <c r="BP39" s="11">
        <v>515.01</v>
      </c>
      <c r="BQ39" s="11">
        <v>380.8</v>
      </c>
      <c r="BR39" s="11">
        <v>364.83</v>
      </c>
      <c r="BS39" s="11">
        <v>387.53</v>
      </c>
      <c r="BT39" s="11">
        <v>387.88</v>
      </c>
      <c r="BU39" s="11">
        <v>367.65</v>
      </c>
      <c r="BV39" s="11">
        <v>407.81</v>
      </c>
      <c r="BW39" s="11">
        <v>359.17</v>
      </c>
      <c r="BX39" s="11">
        <v>323.16000000000003</v>
      </c>
      <c r="BY39" s="11">
        <v>360.45</v>
      </c>
      <c r="BZ39" s="11">
        <v>331.51</v>
      </c>
      <c r="CA39" s="11">
        <v>347.77</v>
      </c>
      <c r="CB39" s="11">
        <v>316.14</v>
      </c>
      <c r="CC39" s="11">
        <v>323.7</v>
      </c>
      <c r="CD39" s="11">
        <v>295.52</v>
      </c>
      <c r="CE39" s="11">
        <v>341.69</v>
      </c>
      <c r="CF39" s="11">
        <v>308.54000000000002</v>
      </c>
      <c r="CG39" s="11">
        <v>328.84</v>
      </c>
      <c r="CH39" s="11">
        <v>317.66000000000003</v>
      </c>
      <c r="CI39" s="11">
        <v>351.4</v>
      </c>
      <c r="CJ39" s="11">
        <v>417.04</v>
      </c>
      <c r="CK39" s="11">
        <v>343.32</v>
      </c>
      <c r="CL39" s="11">
        <v>346.92</v>
      </c>
      <c r="CM39" s="11">
        <v>464.27</v>
      </c>
      <c r="CN39" s="11">
        <v>448.07</v>
      </c>
      <c r="CO39" s="11">
        <v>418.86</v>
      </c>
      <c r="CP39" s="11">
        <v>443</v>
      </c>
      <c r="CQ39" s="11">
        <v>454.26</v>
      </c>
      <c r="CR39" s="11">
        <v>344.24</v>
      </c>
      <c r="CS39" s="11">
        <v>363.4</v>
      </c>
      <c r="CT39" s="11">
        <v>345.72</v>
      </c>
      <c r="CU39" s="11">
        <v>378.96</v>
      </c>
      <c r="CV39" s="11">
        <v>345.84</v>
      </c>
      <c r="CW39" s="11">
        <v>379.18</v>
      </c>
      <c r="CX39" s="11">
        <v>424.93118779999998</v>
      </c>
      <c r="CY39" s="11">
        <v>430.76237566999998</v>
      </c>
      <c r="CZ39" s="11">
        <v>510.71285448999998</v>
      </c>
      <c r="DA39" s="11">
        <v>500.87058480000002</v>
      </c>
      <c r="DB39" s="11">
        <v>424.43282938999999</v>
      </c>
      <c r="DC39" s="11">
        <v>384.99797832000002</v>
      </c>
      <c r="DD39" s="11">
        <v>402.44583838</v>
      </c>
      <c r="DE39" s="11">
        <v>396.11466593</v>
      </c>
      <c r="DF39" s="11">
        <v>469.03766784999999</v>
      </c>
      <c r="DG39" s="11">
        <v>427.52316904999998</v>
      </c>
      <c r="DH39" s="11">
        <v>440.94785100000001</v>
      </c>
      <c r="DI39" s="11">
        <v>524.30568735999998</v>
      </c>
      <c r="DJ39" s="11">
        <v>461.05798771000002</v>
      </c>
      <c r="DK39" s="11">
        <v>371.83248526</v>
      </c>
      <c r="DL39" s="11">
        <v>462.52645266000002</v>
      </c>
      <c r="DM39" s="11">
        <v>405.95810727000003</v>
      </c>
      <c r="DN39" s="11">
        <v>395.90936169000003</v>
      </c>
      <c r="DO39" s="11">
        <v>403.39282730000002</v>
      </c>
      <c r="DP39" s="11">
        <v>416.29455282999999</v>
      </c>
      <c r="DQ39" s="11">
        <v>421.58668698000002</v>
      </c>
      <c r="DR39" s="11">
        <v>432.59465060000002</v>
      </c>
      <c r="DS39" s="11">
        <v>428.32905095000001</v>
      </c>
      <c r="DT39" s="11">
        <v>439.95559858000001</v>
      </c>
      <c r="DU39" s="11">
        <v>412.33235709000002</v>
      </c>
      <c r="DV39" s="11">
        <v>417.18851588000001</v>
      </c>
      <c r="DW39" s="11">
        <v>427.30948147999999</v>
      </c>
      <c r="DX39" s="11">
        <v>484.41402292999999</v>
      </c>
      <c r="DY39" s="11">
        <v>370.23247881999998</v>
      </c>
      <c r="DZ39" s="11">
        <v>442.75660546</v>
      </c>
      <c r="EA39" s="11">
        <v>402.57615742000002</v>
      </c>
      <c r="EB39" s="11">
        <v>501.85413046999997</v>
      </c>
      <c r="EC39" s="11">
        <v>444.62018191999999</v>
      </c>
      <c r="ED39" s="11">
        <v>395.00809076000002</v>
      </c>
      <c r="EE39" s="11">
        <v>354.67885467000002</v>
      </c>
      <c r="EF39" s="11">
        <v>369.43702861000003</v>
      </c>
      <c r="EG39" s="11">
        <v>402.56011117000003</v>
      </c>
      <c r="EH39" s="11">
        <v>403.58228952000002</v>
      </c>
      <c r="EI39" s="11">
        <v>368.69036080000001</v>
      </c>
      <c r="EJ39" s="11">
        <v>341.6510414</v>
      </c>
      <c r="EK39" s="11">
        <v>357.72118339000002</v>
      </c>
      <c r="EL39" s="11">
        <v>339.00359694000002</v>
      </c>
      <c r="EM39" s="11">
        <v>416.01889272</v>
      </c>
      <c r="EN39" s="11">
        <v>354.93072497999998</v>
      </c>
      <c r="EO39" s="11">
        <v>336.60604681000001</v>
      </c>
      <c r="EP39" s="11">
        <v>428.45981788</v>
      </c>
      <c r="EQ39" s="11">
        <v>382.02501174999998</v>
      </c>
      <c r="ER39" s="11">
        <v>312.48003799999998</v>
      </c>
      <c r="ES39" s="11">
        <v>393.43522459000002</v>
      </c>
      <c r="ET39" s="11">
        <v>335.95669346</v>
      </c>
      <c r="EU39" s="11">
        <v>343.06592395000001</v>
      </c>
      <c r="EV39" s="11">
        <v>329.66604533999998</v>
      </c>
      <c r="EW39" s="11">
        <v>351.89701545999998</v>
      </c>
      <c r="EX39" s="11">
        <v>351.99665915000003</v>
      </c>
      <c r="EY39" s="11">
        <v>371.42803285000002</v>
      </c>
      <c r="EZ39" s="11">
        <v>338.65220220999998</v>
      </c>
      <c r="FA39" s="11">
        <v>352.88307649000001</v>
      </c>
      <c r="FB39" s="11">
        <v>341.76883089</v>
      </c>
      <c r="FC39" s="11">
        <v>336.60657780999998</v>
      </c>
      <c r="FD39" s="11">
        <v>352.59907815999998</v>
      </c>
      <c r="FE39" s="11">
        <v>365.35349916000001</v>
      </c>
      <c r="FF39" s="11">
        <v>304.48683109000001</v>
      </c>
      <c r="FG39" s="11">
        <v>383.81512524999999</v>
      </c>
      <c r="FH39" s="11">
        <v>353.37805474999999</v>
      </c>
      <c r="FI39" s="11">
        <v>437.63146596000001</v>
      </c>
      <c r="FJ39" s="11">
        <v>383.65722176000003</v>
      </c>
      <c r="FK39" s="11">
        <v>341.58896467</v>
      </c>
      <c r="FL39" s="11">
        <v>601.16329070999996</v>
      </c>
      <c r="FM39" s="11">
        <v>588.15026558</v>
      </c>
      <c r="FN39" s="11">
        <v>885.65329546999999</v>
      </c>
      <c r="FO39" s="11">
        <v>798.74773230999995</v>
      </c>
      <c r="FP39" s="11">
        <v>554.45305499000006</v>
      </c>
      <c r="FQ39" s="11">
        <v>498.38577615999998</v>
      </c>
      <c r="FR39" s="11">
        <v>499.73043410000002</v>
      </c>
      <c r="FS39" s="11">
        <v>559.62671104000003</v>
      </c>
      <c r="FT39" s="11">
        <v>647.67045466000002</v>
      </c>
      <c r="FU39" s="11">
        <v>641.37457707999999</v>
      </c>
      <c r="FV39" s="11">
        <v>860.58330085</v>
      </c>
      <c r="FW39" s="11">
        <v>832.62730307000004</v>
      </c>
      <c r="FX39" s="11">
        <v>733.16841378000004</v>
      </c>
      <c r="FY39" s="11">
        <v>549.88682445999996</v>
      </c>
      <c r="FZ39" s="11">
        <v>667.20116690999998</v>
      </c>
      <c r="GA39" s="11">
        <v>616.39072050000004</v>
      </c>
      <c r="GB39" s="11">
        <v>524.94553797000003</v>
      </c>
      <c r="GC39" s="11">
        <v>639.14010976999998</v>
      </c>
      <c r="GD39" s="11">
        <v>574.40217089999999</v>
      </c>
      <c r="GE39" s="11">
        <v>582.14450923000004</v>
      </c>
      <c r="GF39" s="11">
        <v>590.80495022000002</v>
      </c>
      <c r="GG39" s="11">
        <v>668.86500484999999</v>
      </c>
      <c r="GH39" s="11">
        <v>634.90083243000004</v>
      </c>
      <c r="GI39" s="11">
        <v>566.98441272000002</v>
      </c>
      <c r="GJ39" s="11">
        <v>612.86378534000005</v>
      </c>
      <c r="GK39" s="11">
        <v>590.23049192999997</v>
      </c>
      <c r="GL39" s="11">
        <v>755.70703355000001</v>
      </c>
      <c r="GM39" s="11">
        <v>557.41355252000005</v>
      </c>
      <c r="GN39" s="11">
        <v>599.89159457000005</v>
      </c>
      <c r="GO39" s="11">
        <v>531.85664292000001</v>
      </c>
      <c r="GP39" s="11">
        <v>649.52709826</v>
      </c>
      <c r="GQ39" s="11">
        <v>628.28720754999995</v>
      </c>
      <c r="GR39" s="11">
        <v>532.39234039999997</v>
      </c>
      <c r="GS39" s="12">
        <v>0.44</v>
      </c>
      <c r="GT39" s="12">
        <v>0.92</v>
      </c>
      <c r="GU39" s="12">
        <v>0.57999999999999996</v>
      </c>
      <c r="GV39" s="12">
        <v>0.65</v>
      </c>
      <c r="GW39" s="12">
        <v>0.63</v>
      </c>
      <c r="GX39" s="12">
        <v>3.25</v>
      </c>
      <c r="GY39" s="12">
        <v>0.88</v>
      </c>
      <c r="GZ39" s="12">
        <v>0.97</v>
      </c>
      <c r="HA39" s="12">
        <v>1.21</v>
      </c>
      <c r="HB39" s="12">
        <v>0.54</v>
      </c>
      <c r="HC39" s="12">
        <v>0.77</v>
      </c>
      <c r="HD39" s="12">
        <v>-0.31</v>
      </c>
      <c r="HE39" s="12">
        <v>0.8</v>
      </c>
      <c r="HF39" s="12">
        <v>0.11</v>
      </c>
      <c r="HG39" s="12">
        <v>0.33</v>
      </c>
      <c r="HH39" s="12">
        <v>0.43</v>
      </c>
      <c r="HI39" s="12">
        <v>-7.0000000000000007E-2</v>
      </c>
      <c r="HJ39" s="12">
        <v>0.31</v>
      </c>
      <c r="HK39" s="12">
        <v>0.76</v>
      </c>
      <c r="HL39" s="12">
        <v>0.09</v>
      </c>
      <c r="HM39" s="12">
        <v>-0.04</v>
      </c>
      <c r="HN39" s="12">
        <v>0.56000000000000005</v>
      </c>
      <c r="HO39" s="12">
        <v>0.36</v>
      </c>
      <c r="HP39" s="12">
        <v>0.02</v>
      </c>
      <c r="HQ39" s="12">
        <v>0.17</v>
      </c>
      <c r="HR39" s="12">
        <v>-0.02</v>
      </c>
      <c r="HS39" s="12">
        <v>0.56999999999999995</v>
      </c>
      <c r="HT39" s="12">
        <v>0.09</v>
      </c>
      <c r="HU39" s="12">
        <v>1.54</v>
      </c>
      <c r="HV39" s="12">
        <v>0.15</v>
      </c>
      <c r="HW39" s="12">
        <v>4.72</v>
      </c>
      <c r="HX39" s="12">
        <v>0.42</v>
      </c>
      <c r="HY39" s="12">
        <v>-7.0000000000000007E-2</v>
      </c>
      <c r="HZ39" s="12">
        <v>-0.77</v>
      </c>
      <c r="IA39" s="12">
        <v>-0.95</v>
      </c>
      <c r="IB39" s="12">
        <v>0.59</v>
      </c>
      <c r="IC39" s="12">
        <v>-0.54</v>
      </c>
      <c r="ID39" s="12">
        <v>-2.04</v>
      </c>
      <c r="IE39" s="12">
        <v>-1.47</v>
      </c>
      <c r="IF39" s="12">
        <v>-1.1100000000000001</v>
      </c>
      <c r="IG39" s="12">
        <v>-0.76</v>
      </c>
      <c r="IH39" s="12">
        <v>1.69</v>
      </c>
      <c r="II39" s="12">
        <v>-1.77</v>
      </c>
      <c r="IJ39" s="12">
        <v>-4.03</v>
      </c>
      <c r="IK39" s="12">
        <v>1.49</v>
      </c>
      <c r="IL39" s="12">
        <v>1.1000000000000001</v>
      </c>
      <c r="IM39" s="12">
        <v>-3.62</v>
      </c>
      <c r="IN39" s="12">
        <v>0.36</v>
      </c>
      <c r="IO39" s="12">
        <v>-3.66</v>
      </c>
      <c r="IP39" s="12">
        <v>-2.09</v>
      </c>
      <c r="IQ39" s="12">
        <v>-0.75</v>
      </c>
      <c r="IR39" s="12">
        <v>-1.9</v>
      </c>
      <c r="IS39" s="12">
        <v>-0.64</v>
      </c>
      <c r="IT39" s="12">
        <v>-0.56000000000000005</v>
      </c>
      <c r="IU39" s="12">
        <v>0.56000000000000005</v>
      </c>
      <c r="IV39" s="12">
        <v>-0.05</v>
      </c>
      <c r="IW39" s="12">
        <v>-1.01</v>
      </c>
      <c r="IX39" s="12">
        <v>0.55000000000000004</v>
      </c>
      <c r="IY39" s="12">
        <v>-0.38</v>
      </c>
      <c r="IZ39" s="12">
        <v>1.33</v>
      </c>
      <c r="JA39" s="12">
        <v>1.47</v>
      </c>
      <c r="JB39" s="12">
        <v>0.23</v>
      </c>
      <c r="JC39" s="12">
        <v>1.26</v>
      </c>
      <c r="JD39" s="12">
        <v>-0.34</v>
      </c>
      <c r="JE39" s="12">
        <v>1.5</v>
      </c>
      <c r="JF39" s="12">
        <v>-1.3</v>
      </c>
      <c r="JG39" s="11">
        <v>-0.12</v>
      </c>
      <c r="JH39" s="11">
        <v>-0.51</v>
      </c>
      <c r="JI39" s="11">
        <v>1.19</v>
      </c>
      <c r="JJ39" s="11">
        <v>0.38</v>
      </c>
      <c r="JK39" s="11">
        <v>-1.99</v>
      </c>
      <c r="JL39" s="11">
        <v>1.82</v>
      </c>
      <c r="JM39" s="11">
        <v>-0.84</v>
      </c>
      <c r="JN39" s="11">
        <v>-0.33</v>
      </c>
      <c r="JO39" s="11">
        <v>1.99</v>
      </c>
      <c r="JP39" s="11">
        <v>-0.6</v>
      </c>
      <c r="JQ39" s="11">
        <v>-2.4900000000000002</v>
      </c>
      <c r="JR39" s="11">
        <v>1.82</v>
      </c>
      <c r="JS39" s="11">
        <v>1.49</v>
      </c>
      <c r="JT39" s="11">
        <v>0.14000000000000001</v>
      </c>
      <c r="JU39" s="11">
        <v>0.63</v>
      </c>
      <c r="JV39" s="11">
        <v>-0.08</v>
      </c>
      <c r="JW39" s="11">
        <v>-2.2400000000000002</v>
      </c>
      <c r="JX39" s="11">
        <v>-0.54</v>
      </c>
      <c r="JY39" s="11">
        <v>-1.69</v>
      </c>
      <c r="JZ39" s="11">
        <v>-0.17</v>
      </c>
      <c r="KA39" s="11">
        <v>-0.22</v>
      </c>
      <c r="KB39" s="11">
        <v>2.17</v>
      </c>
      <c r="KC39" s="11">
        <v>0.55000000000000004</v>
      </c>
      <c r="KD39" s="11">
        <v>-0.6</v>
      </c>
      <c r="KE39" s="11">
        <v>0.95</v>
      </c>
      <c r="KF39" s="11">
        <v>-0.21</v>
      </c>
      <c r="KG39" s="11">
        <v>2.34</v>
      </c>
      <c r="KH39" s="11">
        <v>1.65</v>
      </c>
      <c r="KI39" s="11">
        <v>0.54</v>
      </c>
      <c r="KJ39" s="11">
        <v>2.04</v>
      </c>
      <c r="KK39" s="11">
        <v>-0.08</v>
      </c>
      <c r="KL39" s="11">
        <v>1.47</v>
      </c>
      <c r="KM39" s="11">
        <v>-0.83</v>
      </c>
    </row>
    <row r="40" spans="1:299" x14ac:dyDescent="0.25">
      <c r="A40">
        <v>38</v>
      </c>
      <c r="B40" s="1">
        <v>41579</v>
      </c>
      <c r="C40" s="11">
        <v>852.62</v>
      </c>
      <c r="D40" s="11">
        <v>867</v>
      </c>
      <c r="E40" s="11">
        <v>916.1</v>
      </c>
      <c r="F40" s="11">
        <v>945.53</v>
      </c>
      <c r="G40" s="11">
        <v>867.62</v>
      </c>
      <c r="H40" s="11">
        <v>927.66</v>
      </c>
      <c r="I40" s="11">
        <v>842.57</v>
      </c>
      <c r="J40" s="11">
        <v>825.96</v>
      </c>
      <c r="K40" s="11">
        <v>892.03</v>
      </c>
      <c r="L40" s="11">
        <v>797.72</v>
      </c>
      <c r="M40" s="11">
        <v>855.89</v>
      </c>
      <c r="N40" s="11">
        <v>793.03</v>
      </c>
      <c r="O40" s="11">
        <v>802.2</v>
      </c>
      <c r="P40" s="11">
        <v>771.73</v>
      </c>
      <c r="Q40" s="11">
        <v>835.12</v>
      </c>
      <c r="R40" s="11">
        <v>760.26</v>
      </c>
      <c r="S40" s="11">
        <v>795.06</v>
      </c>
      <c r="T40" s="11">
        <v>759.76</v>
      </c>
      <c r="U40" s="11">
        <v>789.99</v>
      </c>
      <c r="V40" s="11">
        <v>884.56</v>
      </c>
      <c r="W40" s="11">
        <v>789.45</v>
      </c>
      <c r="X40" s="11">
        <v>770.73</v>
      </c>
      <c r="Y40" s="11">
        <v>964.53</v>
      </c>
      <c r="Z40" s="11">
        <v>918.91</v>
      </c>
      <c r="AA40" s="11">
        <v>871.89</v>
      </c>
      <c r="AB40" s="11">
        <v>891.92</v>
      </c>
      <c r="AC40" s="11">
        <v>898.77</v>
      </c>
      <c r="AD40" s="11">
        <v>812.39</v>
      </c>
      <c r="AE40" s="11">
        <v>867.79</v>
      </c>
      <c r="AF40" s="11">
        <v>856.37</v>
      </c>
      <c r="AG40" s="11">
        <v>879.23</v>
      </c>
      <c r="AH40" s="11">
        <v>843.1</v>
      </c>
      <c r="AI40" s="11">
        <v>894.83</v>
      </c>
      <c r="AJ40" s="11">
        <v>471.51</v>
      </c>
      <c r="AK40" s="11">
        <v>502.13</v>
      </c>
      <c r="AL40" s="11">
        <v>528.57000000000005</v>
      </c>
      <c r="AM40" s="11">
        <v>557.65</v>
      </c>
      <c r="AN40" s="11">
        <v>499.97</v>
      </c>
      <c r="AO40" s="11">
        <v>519.85</v>
      </c>
      <c r="AP40" s="11">
        <v>483.4</v>
      </c>
      <c r="AQ40" s="11">
        <v>502.15</v>
      </c>
      <c r="AR40" s="11">
        <v>531.58000000000004</v>
      </c>
      <c r="AS40" s="11">
        <v>465.38</v>
      </c>
      <c r="AT40" s="11">
        <v>507.53</v>
      </c>
      <c r="AU40" s="11">
        <v>475.4</v>
      </c>
      <c r="AV40" s="11">
        <v>484.58</v>
      </c>
      <c r="AW40" s="11">
        <v>448.7</v>
      </c>
      <c r="AX40" s="11">
        <v>493.43</v>
      </c>
      <c r="AY40" s="11">
        <v>450.62</v>
      </c>
      <c r="AZ40" s="11">
        <v>466.22</v>
      </c>
      <c r="BA40" s="11">
        <v>442.1</v>
      </c>
      <c r="BB40" s="11">
        <v>438.59</v>
      </c>
      <c r="BC40" s="11">
        <v>467.54</v>
      </c>
      <c r="BD40" s="11">
        <v>446.12</v>
      </c>
      <c r="BE40" s="11">
        <v>424.59</v>
      </c>
      <c r="BF40" s="11">
        <v>500.22</v>
      </c>
      <c r="BG40" s="11">
        <v>470.84</v>
      </c>
      <c r="BH40" s="11">
        <v>452.58</v>
      </c>
      <c r="BI40" s="11">
        <v>448.92</v>
      </c>
      <c r="BJ40" s="11">
        <v>441.55</v>
      </c>
      <c r="BK40" s="11">
        <v>469.39</v>
      </c>
      <c r="BL40" s="11">
        <v>504.39</v>
      </c>
      <c r="BM40" s="11">
        <v>510.65</v>
      </c>
      <c r="BN40" s="11">
        <v>500.27</v>
      </c>
      <c r="BO40" s="11">
        <v>497.28</v>
      </c>
      <c r="BP40" s="11">
        <v>515.65</v>
      </c>
      <c r="BQ40" s="11">
        <v>381.11</v>
      </c>
      <c r="BR40" s="11">
        <v>364.87</v>
      </c>
      <c r="BS40" s="11">
        <v>387.53</v>
      </c>
      <c r="BT40" s="11">
        <v>387.88</v>
      </c>
      <c r="BU40" s="11">
        <v>367.65</v>
      </c>
      <c r="BV40" s="11">
        <v>407.81</v>
      </c>
      <c r="BW40" s="11">
        <v>359.17</v>
      </c>
      <c r="BX40" s="11">
        <v>323.81</v>
      </c>
      <c r="BY40" s="11">
        <v>360.45</v>
      </c>
      <c r="BZ40" s="11">
        <v>332.34</v>
      </c>
      <c r="CA40" s="11">
        <v>348.36</v>
      </c>
      <c r="CB40" s="11">
        <v>317.63</v>
      </c>
      <c r="CC40" s="11">
        <v>317.62</v>
      </c>
      <c r="CD40" s="11">
        <v>323.02999999999997</v>
      </c>
      <c r="CE40" s="11">
        <v>341.69</v>
      </c>
      <c r="CF40" s="11">
        <v>309.64</v>
      </c>
      <c r="CG40" s="11">
        <v>328.84</v>
      </c>
      <c r="CH40" s="11">
        <v>317.66000000000003</v>
      </c>
      <c r="CI40" s="11">
        <v>351.4</v>
      </c>
      <c r="CJ40" s="11">
        <v>417.02</v>
      </c>
      <c r="CK40" s="11">
        <v>343.33</v>
      </c>
      <c r="CL40" s="11">
        <v>346.14</v>
      </c>
      <c r="CM40" s="11">
        <v>464.31</v>
      </c>
      <c r="CN40" s="11">
        <v>448.07</v>
      </c>
      <c r="CO40" s="11">
        <v>419.31</v>
      </c>
      <c r="CP40" s="11">
        <v>443</v>
      </c>
      <c r="CQ40" s="11">
        <v>457.22</v>
      </c>
      <c r="CR40" s="11">
        <v>343</v>
      </c>
      <c r="CS40" s="11">
        <v>363.4</v>
      </c>
      <c r="CT40" s="11">
        <v>345.72</v>
      </c>
      <c r="CU40" s="11">
        <v>378.96</v>
      </c>
      <c r="CV40" s="11">
        <v>345.82</v>
      </c>
      <c r="CW40" s="11">
        <v>379.18</v>
      </c>
      <c r="CX40" s="11">
        <v>426.71589878999998</v>
      </c>
      <c r="CY40" s="11">
        <v>431.88235785000001</v>
      </c>
      <c r="CZ40" s="11">
        <v>510.71285448999998</v>
      </c>
      <c r="DA40" s="11">
        <v>501.92241302999997</v>
      </c>
      <c r="DB40" s="11">
        <v>424.77237565000001</v>
      </c>
      <c r="DC40" s="11">
        <v>385.30597669999997</v>
      </c>
      <c r="DD40" s="11">
        <v>403.77390965000001</v>
      </c>
      <c r="DE40" s="11">
        <v>401.10571071999999</v>
      </c>
      <c r="DF40" s="11">
        <v>468.94386032</v>
      </c>
      <c r="DG40" s="11">
        <v>430.94335439999998</v>
      </c>
      <c r="DH40" s="11">
        <v>450.95736721999998</v>
      </c>
      <c r="DI40" s="11">
        <v>527.03207693000002</v>
      </c>
      <c r="DJ40" s="11">
        <v>463.27106605</v>
      </c>
      <c r="DK40" s="11">
        <v>388.86241308000001</v>
      </c>
      <c r="DL40" s="11">
        <v>461.78641033999997</v>
      </c>
      <c r="DM40" s="11">
        <v>406.44525700000003</v>
      </c>
      <c r="DN40" s="11">
        <v>397.29504445999999</v>
      </c>
      <c r="DO40" s="11">
        <v>403.71554156000002</v>
      </c>
      <c r="DP40" s="11">
        <v>417.87647213000002</v>
      </c>
      <c r="DQ40" s="11">
        <v>423.35735106999999</v>
      </c>
      <c r="DR40" s="11">
        <v>434.54132652999999</v>
      </c>
      <c r="DS40" s="11">
        <v>427.55805865999997</v>
      </c>
      <c r="DT40" s="11">
        <v>439.64762966000001</v>
      </c>
      <c r="DU40" s="11">
        <v>415.01251740999999</v>
      </c>
      <c r="DV40" s="11">
        <v>416.93820276999998</v>
      </c>
      <c r="DW40" s="11">
        <v>426.45486252000001</v>
      </c>
      <c r="DX40" s="11">
        <v>486.83609303999998</v>
      </c>
      <c r="DY40" s="11">
        <v>368.75154889999999</v>
      </c>
      <c r="DZ40" s="11">
        <v>443.02225942000001</v>
      </c>
      <c r="EA40" s="11">
        <v>402.57615742000002</v>
      </c>
      <c r="EB40" s="11">
        <v>501.70357423000002</v>
      </c>
      <c r="EC40" s="11">
        <v>445.33157420999999</v>
      </c>
      <c r="ED40" s="11">
        <v>395.28459642000001</v>
      </c>
      <c r="EE40" s="11">
        <v>357.12613877000001</v>
      </c>
      <c r="EF40" s="11">
        <v>371.06255154000002</v>
      </c>
      <c r="EG40" s="11">
        <v>402.56011117000003</v>
      </c>
      <c r="EH40" s="11">
        <v>404.99482753000001</v>
      </c>
      <c r="EI40" s="11">
        <v>369.20652731000001</v>
      </c>
      <c r="EJ40" s="11">
        <v>342.16351795999998</v>
      </c>
      <c r="EK40" s="11">
        <v>359.76019414000001</v>
      </c>
      <c r="EL40" s="11">
        <v>345.64806743999998</v>
      </c>
      <c r="EM40" s="11">
        <v>415.85248516000001</v>
      </c>
      <c r="EN40" s="11">
        <v>359.15440060999998</v>
      </c>
      <c r="EO40" s="11">
        <v>349.26243417000001</v>
      </c>
      <c r="EP40" s="11">
        <v>430.81634688000003</v>
      </c>
      <c r="EQ40" s="11">
        <v>389.97113199</v>
      </c>
      <c r="ER40" s="11">
        <v>316.94850253999999</v>
      </c>
      <c r="ES40" s="11">
        <v>392.37294947999999</v>
      </c>
      <c r="ET40" s="11">
        <v>335.78871511</v>
      </c>
      <c r="EU40" s="11">
        <v>345.15862608999998</v>
      </c>
      <c r="EV40" s="11">
        <v>330.12757779999998</v>
      </c>
      <c r="EW40" s="11">
        <v>354.32510487000002</v>
      </c>
      <c r="EX40" s="11">
        <v>354.81263242</v>
      </c>
      <c r="EY40" s="11">
        <v>374.36231430999999</v>
      </c>
      <c r="EZ40" s="11">
        <v>338.14422390999999</v>
      </c>
      <c r="FA40" s="11">
        <v>352.42432848999999</v>
      </c>
      <c r="FB40" s="11">
        <v>346.10929504000001</v>
      </c>
      <c r="FC40" s="11">
        <v>335.89970399999999</v>
      </c>
      <c r="FD40" s="11">
        <v>351.22394176</v>
      </c>
      <c r="FE40" s="11">
        <v>366.63223641000002</v>
      </c>
      <c r="FF40" s="11">
        <v>303.20798639999998</v>
      </c>
      <c r="FG40" s="11">
        <v>384.19894038000001</v>
      </c>
      <c r="FH40" s="11">
        <v>353.37805474999999</v>
      </c>
      <c r="FI40" s="11">
        <v>437.36888707999998</v>
      </c>
      <c r="FJ40" s="11">
        <v>384.73146198000001</v>
      </c>
      <c r="FK40" s="11">
        <v>341.99887143000001</v>
      </c>
      <c r="FL40" s="11">
        <v>601.64422133999994</v>
      </c>
      <c r="FM40" s="11">
        <v>588.20908061</v>
      </c>
      <c r="FN40" s="11">
        <v>885.65329546999999</v>
      </c>
      <c r="FO40" s="11">
        <v>798.74773230999995</v>
      </c>
      <c r="FP40" s="11">
        <v>554.45305499000006</v>
      </c>
      <c r="FQ40" s="11">
        <v>498.38577615999998</v>
      </c>
      <c r="FR40" s="11">
        <v>499.73043410000002</v>
      </c>
      <c r="FS40" s="11">
        <v>560.74596445999998</v>
      </c>
      <c r="FT40" s="11">
        <v>647.67045466000002</v>
      </c>
      <c r="FU40" s="11">
        <v>642.97801351999999</v>
      </c>
      <c r="FV40" s="11">
        <v>862.04629246000002</v>
      </c>
      <c r="FW40" s="11">
        <v>836.54065138999999</v>
      </c>
      <c r="FX40" s="11">
        <v>719.38484759999994</v>
      </c>
      <c r="FY40" s="11">
        <v>601.08128781999994</v>
      </c>
      <c r="FZ40" s="11">
        <v>667.20116690999998</v>
      </c>
      <c r="GA40" s="11">
        <v>618.60972708999998</v>
      </c>
      <c r="GB40" s="11">
        <v>524.94553797000003</v>
      </c>
      <c r="GC40" s="11">
        <v>639.14010976999998</v>
      </c>
      <c r="GD40" s="11">
        <v>574.40217089999999</v>
      </c>
      <c r="GE40" s="11">
        <v>582.14450923000004</v>
      </c>
      <c r="GF40" s="11">
        <v>590.80495022000002</v>
      </c>
      <c r="GG40" s="11">
        <v>667.39350184</v>
      </c>
      <c r="GH40" s="11">
        <v>634.96432250999999</v>
      </c>
      <c r="GI40" s="11">
        <v>566.98441272000002</v>
      </c>
      <c r="GJ40" s="11">
        <v>613.5379355</v>
      </c>
      <c r="GK40" s="11">
        <v>590.23049192999997</v>
      </c>
      <c r="GL40" s="11">
        <v>760.61912927000003</v>
      </c>
      <c r="GM40" s="11">
        <v>555.40686373000005</v>
      </c>
      <c r="GN40" s="11">
        <v>599.89159457000005</v>
      </c>
      <c r="GO40" s="11">
        <v>531.85664292000001</v>
      </c>
      <c r="GP40" s="11">
        <v>649.52709826</v>
      </c>
      <c r="GQ40" s="11">
        <v>628.22437882999998</v>
      </c>
      <c r="GR40" s="11">
        <v>532.39234039999997</v>
      </c>
      <c r="GS40" s="12">
        <v>0.42</v>
      </c>
      <c r="GT40" s="12">
        <v>0.26</v>
      </c>
      <c r="GU40" s="12">
        <v>0</v>
      </c>
      <c r="GV40" s="12">
        <v>0.21</v>
      </c>
      <c r="GW40" s="12">
        <v>0.08</v>
      </c>
      <c r="GX40" s="12">
        <v>0.08</v>
      </c>
      <c r="GY40" s="12">
        <v>0.33</v>
      </c>
      <c r="GZ40" s="12">
        <v>1.26</v>
      </c>
      <c r="HA40" s="12">
        <v>-0.02</v>
      </c>
      <c r="HB40" s="12">
        <v>0.8</v>
      </c>
      <c r="HC40" s="12">
        <v>2.27</v>
      </c>
      <c r="HD40" s="12">
        <v>0.52</v>
      </c>
      <c r="HE40" s="12">
        <v>0.48</v>
      </c>
      <c r="HF40" s="12">
        <v>4.58</v>
      </c>
      <c r="HG40" s="12">
        <v>-0.16</v>
      </c>
      <c r="HH40" s="12">
        <v>0.12</v>
      </c>
      <c r="HI40" s="12">
        <v>0.35</v>
      </c>
      <c r="HJ40" s="12">
        <v>0.08</v>
      </c>
      <c r="HK40" s="12">
        <v>0.38</v>
      </c>
      <c r="HL40" s="12">
        <v>0.42</v>
      </c>
      <c r="HM40" s="12">
        <v>0.45</v>
      </c>
      <c r="HN40" s="12">
        <v>-0.18</v>
      </c>
      <c r="HO40" s="12">
        <v>-7.0000000000000007E-2</v>
      </c>
      <c r="HP40" s="12">
        <v>0.65</v>
      </c>
      <c r="HQ40" s="12">
        <v>-0.06</v>
      </c>
      <c r="HR40" s="12">
        <v>-0.2</v>
      </c>
      <c r="HS40" s="12">
        <v>0.5</v>
      </c>
      <c r="HT40" s="12">
        <v>-0.4</v>
      </c>
      <c r="HU40" s="12">
        <v>0.06</v>
      </c>
      <c r="HV40" s="12">
        <v>0</v>
      </c>
      <c r="HW40" s="12">
        <v>-0.03</v>
      </c>
      <c r="HX40" s="12">
        <v>0.16</v>
      </c>
      <c r="HY40" s="12">
        <v>7.0000000000000007E-2</v>
      </c>
      <c r="HZ40" s="12">
        <v>-0.35</v>
      </c>
      <c r="IA40" s="12">
        <v>-0.69</v>
      </c>
      <c r="IB40" s="12">
        <v>0.59</v>
      </c>
      <c r="IC40" s="12">
        <v>-0.33</v>
      </c>
      <c r="ID40" s="12">
        <v>-1.96</v>
      </c>
      <c r="IE40" s="12">
        <v>-1.39</v>
      </c>
      <c r="IF40" s="12">
        <v>-0.78</v>
      </c>
      <c r="IG40" s="12">
        <v>0.5</v>
      </c>
      <c r="IH40" s="12">
        <v>1.67</v>
      </c>
      <c r="II40" s="12">
        <v>-0.99</v>
      </c>
      <c r="IJ40" s="12">
        <v>-1.85</v>
      </c>
      <c r="IK40" s="12">
        <v>2.02</v>
      </c>
      <c r="IL40" s="12">
        <v>1.59</v>
      </c>
      <c r="IM40" s="12">
        <v>0.8</v>
      </c>
      <c r="IN40" s="12">
        <v>0.19</v>
      </c>
      <c r="IO40" s="12">
        <v>-3.55</v>
      </c>
      <c r="IP40" s="12">
        <v>-1.74</v>
      </c>
      <c r="IQ40" s="12">
        <v>-0.67</v>
      </c>
      <c r="IR40" s="12">
        <v>-1.52</v>
      </c>
      <c r="IS40" s="12">
        <v>-0.23</v>
      </c>
      <c r="IT40" s="12">
        <v>-0.12</v>
      </c>
      <c r="IU40" s="12">
        <v>0.38</v>
      </c>
      <c r="IV40" s="12">
        <v>-0.11</v>
      </c>
      <c r="IW40" s="12">
        <v>-0.38</v>
      </c>
      <c r="IX40" s="12">
        <v>0.49</v>
      </c>
      <c r="IY40" s="12">
        <v>-0.57999999999999996</v>
      </c>
      <c r="IZ40" s="12">
        <v>1.84</v>
      </c>
      <c r="JA40" s="12">
        <v>1.07</v>
      </c>
      <c r="JB40" s="12">
        <v>0.28999999999999998</v>
      </c>
      <c r="JC40" s="12">
        <v>1.26</v>
      </c>
      <c r="JD40" s="12">
        <v>-0.38</v>
      </c>
      <c r="JE40" s="12">
        <v>1.67</v>
      </c>
      <c r="JF40" s="12">
        <v>-1.23</v>
      </c>
      <c r="JG40" s="11">
        <v>0.08</v>
      </c>
      <c r="JH40" s="11">
        <v>-0.4</v>
      </c>
      <c r="JI40" s="11">
        <v>1.1100000000000001</v>
      </c>
      <c r="JJ40" s="11">
        <v>-0.03</v>
      </c>
      <c r="JK40" s="11">
        <v>-1.78</v>
      </c>
      <c r="JL40" s="11">
        <v>-1.44</v>
      </c>
      <c r="JM40" s="11">
        <v>-0.42</v>
      </c>
      <c r="JN40" s="11">
        <v>0.64</v>
      </c>
      <c r="JO40" s="11">
        <v>2.0499999999999998</v>
      </c>
      <c r="JP40" s="11">
        <v>0</v>
      </c>
      <c r="JQ40" s="11">
        <v>-0.59</v>
      </c>
      <c r="JR40" s="11">
        <v>2.0699999999999998</v>
      </c>
      <c r="JS40" s="11">
        <v>1.72</v>
      </c>
      <c r="JT40" s="11">
        <v>4.66</v>
      </c>
      <c r="JU40" s="11">
        <v>0.21</v>
      </c>
      <c r="JV40" s="11">
        <v>-0.43</v>
      </c>
      <c r="JW40" s="11">
        <v>-1.77</v>
      </c>
      <c r="JX40" s="11">
        <v>-0.54</v>
      </c>
      <c r="JY40" s="11">
        <v>-1.3</v>
      </c>
      <c r="JZ40" s="11">
        <v>-0.1</v>
      </c>
      <c r="KA40" s="11">
        <v>-0.1</v>
      </c>
      <c r="KB40" s="11">
        <v>0.59</v>
      </c>
      <c r="KC40" s="11">
        <v>0.22</v>
      </c>
      <c r="KD40" s="11">
        <v>-0.28000000000000003</v>
      </c>
      <c r="KE40" s="11">
        <v>0.82</v>
      </c>
      <c r="KF40" s="11">
        <v>-0.5</v>
      </c>
      <c r="KG40" s="11">
        <v>2.82</v>
      </c>
      <c r="KH40" s="11">
        <v>1.2</v>
      </c>
      <c r="KI40" s="11">
        <v>0.51</v>
      </c>
      <c r="KJ40" s="11">
        <v>1.75</v>
      </c>
      <c r="KK40" s="11">
        <v>0.03</v>
      </c>
      <c r="KL40" s="11">
        <v>1.49</v>
      </c>
      <c r="KM40" s="11">
        <v>-0.91</v>
      </c>
    </row>
    <row r="41" spans="1:299" x14ac:dyDescent="0.25">
      <c r="A41">
        <v>39</v>
      </c>
      <c r="B41" s="1">
        <v>41609</v>
      </c>
      <c r="C41" s="11">
        <v>860.1</v>
      </c>
      <c r="D41" s="11">
        <v>871.08</v>
      </c>
      <c r="E41" s="11">
        <v>920.48</v>
      </c>
      <c r="F41" s="11">
        <v>950.89</v>
      </c>
      <c r="G41" s="11">
        <v>871.99</v>
      </c>
      <c r="H41" s="11">
        <v>930.11</v>
      </c>
      <c r="I41" s="11">
        <v>846.4</v>
      </c>
      <c r="J41" s="11">
        <v>830.83</v>
      </c>
      <c r="K41" s="11">
        <v>895.32</v>
      </c>
      <c r="L41" s="11">
        <v>806.33</v>
      </c>
      <c r="M41" s="11">
        <v>860.32</v>
      </c>
      <c r="N41" s="11">
        <v>831.32</v>
      </c>
      <c r="O41" s="11">
        <v>801.94</v>
      </c>
      <c r="P41" s="11">
        <v>773.67</v>
      </c>
      <c r="Q41" s="11">
        <v>835.54</v>
      </c>
      <c r="R41" s="11">
        <v>791.2</v>
      </c>
      <c r="S41" s="11">
        <v>794.33</v>
      </c>
      <c r="T41" s="11">
        <v>764.04</v>
      </c>
      <c r="U41" s="11">
        <v>792.28</v>
      </c>
      <c r="V41" s="11">
        <v>895.16</v>
      </c>
      <c r="W41" s="11">
        <v>817.02</v>
      </c>
      <c r="X41" s="11">
        <v>771.93</v>
      </c>
      <c r="Y41" s="11">
        <v>965.97</v>
      </c>
      <c r="Z41" s="11">
        <v>923.74</v>
      </c>
      <c r="AA41" s="11">
        <v>873.81</v>
      </c>
      <c r="AB41" s="11">
        <v>892.81</v>
      </c>
      <c r="AC41" s="11">
        <v>900.84</v>
      </c>
      <c r="AD41" s="11">
        <v>815.88</v>
      </c>
      <c r="AE41" s="11">
        <v>869.57</v>
      </c>
      <c r="AF41" s="11">
        <v>857.45</v>
      </c>
      <c r="AG41" s="11">
        <v>883.72</v>
      </c>
      <c r="AH41" s="11">
        <v>843.23</v>
      </c>
      <c r="AI41" s="11">
        <v>895.78</v>
      </c>
      <c r="AJ41" s="11">
        <v>474.1</v>
      </c>
      <c r="AK41" s="11">
        <v>505.98</v>
      </c>
      <c r="AL41" s="11">
        <v>532.95000000000005</v>
      </c>
      <c r="AM41" s="11">
        <v>561.54</v>
      </c>
      <c r="AN41" s="11">
        <v>504.34</v>
      </c>
      <c r="AO41" s="11">
        <v>522.29999999999995</v>
      </c>
      <c r="AP41" s="11">
        <v>487.23</v>
      </c>
      <c r="AQ41" s="11">
        <v>507.02</v>
      </c>
      <c r="AR41" s="11">
        <v>533.21</v>
      </c>
      <c r="AS41" s="11">
        <v>469.99</v>
      </c>
      <c r="AT41" s="11">
        <v>512.9</v>
      </c>
      <c r="AU41" s="11">
        <v>492.56</v>
      </c>
      <c r="AV41" s="11">
        <v>484.32</v>
      </c>
      <c r="AW41" s="11">
        <v>450.64</v>
      </c>
      <c r="AX41" s="11">
        <v>493.85</v>
      </c>
      <c r="AY41" s="11">
        <v>452.61</v>
      </c>
      <c r="AZ41" s="11">
        <v>465.51</v>
      </c>
      <c r="BA41" s="11">
        <v>446.38</v>
      </c>
      <c r="BB41" s="11">
        <v>447.7</v>
      </c>
      <c r="BC41" s="11">
        <v>468.78</v>
      </c>
      <c r="BD41" s="11">
        <v>443.65</v>
      </c>
      <c r="BE41" s="11">
        <v>425.79</v>
      </c>
      <c r="BF41" s="11">
        <v>501.66</v>
      </c>
      <c r="BG41" s="11">
        <v>474.24</v>
      </c>
      <c r="BH41" s="11">
        <v>453.91</v>
      </c>
      <c r="BI41" s="11">
        <v>449.81</v>
      </c>
      <c r="BJ41" s="11">
        <v>441.34</v>
      </c>
      <c r="BK41" s="11">
        <v>472.94</v>
      </c>
      <c r="BL41" s="11">
        <v>506.17</v>
      </c>
      <c r="BM41" s="11">
        <v>511.73</v>
      </c>
      <c r="BN41" s="11">
        <v>504.76</v>
      </c>
      <c r="BO41" s="11">
        <v>497.41</v>
      </c>
      <c r="BP41" s="11">
        <v>516.6</v>
      </c>
      <c r="BQ41" s="11">
        <v>386</v>
      </c>
      <c r="BR41" s="11">
        <v>365.1</v>
      </c>
      <c r="BS41" s="11">
        <v>387.53</v>
      </c>
      <c r="BT41" s="11">
        <v>389.35</v>
      </c>
      <c r="BU41" s="11">
        <v>367.65</v>
      </c>
      <c r="BV41" s="11">
        <v>407.81</v>
      </c>
      <c r="BW41" s="11">
        <v>359.17</v>
      </c>
      <c r="BX41" s="11">
        <v>323.81</v>
      </c>
      <c r="BY41" s="11">
        <v>362.11</v>
      </c>
      <c r="BZ41" s="11">
        <v>336.34</v>
      </c>
      <c r="CA41" s="11">
        <v>347.42</v>
      </c>
      <c r="CB41" s="11">
        <v>338.76</v>
      </c>
      <c r="CC41" s="11">
        <v>317.62</v>
      </c>
      <c r="CD41" s="11">
        <v>323.02999999999997</v>
      </c>
      <c r="CE41" s="11">
        <v>341.69</v>
      </c>
      <c r="CF41" s="11">
        <v>338.59</v>
      </c>
      <c r="CG41" s="11">
        <v>328.82</v>
      </c>
      <c r="CH41" s="11">
        <v>317.66000000000003</v>
      </c>
      <c r="CI41" s="11">
        <v>344.58</v>
      </c>
      <c r="CJ41" s="11">
        <v>426.38</v>
      </c>
      <c r="CK41" s="11">
        <v>373.37</v>
      </c>
      <c r="CL41" s="11">
        <v>346.14</v>
      </c>
      <c r="CM41" s="11">
        <v>464.31</v>
      </c>
      <c r="CN41" s="11">
        <v>449.5</v>
      </c>
      <c r="CO41" s="11">
        <v>419.9</v>
      </c>
      <c r="CP41" s="11">
        <v>443</v>
      </c>
      <c r="CQ41" s="11">
        <v>459.5</v>
      </c>
      <c r="CR41" s="11">
        <v>342.94</v>
      </c>
      <c r="CS41" s="11">
        <v>363.4</v>
      </c>
      <c r="CT41" s="11">
        <v>345.72</v>
      </c>
      <c r="CU41" s="11">
        <v>378.96</v>
      </c>
      <c r="CV41" s="11">
        <v>345.82</v>
      </c>
      <c r="CW41" s="11">
        <v>379.18</v>
      </c>
      <c r="CX41" s="11">
        <v>430.4709987</v>
      </c>
      <c r="CY41" s="11">
        <v>433.91220492999997</v>
      </c>
      <c r="CZ41" s="11">
        <v>513.16427619000001</v>
      </c>
      <c r="DA41" s="11">
        <v>504.78337077999998</v>
      </c>
      <c r="DB41" s="11">
        <v>426.89623753000001</v>
      </c>
      <c r="DC41" s="11">
        <v>386.30777224000002</v>
      </c>
      <c r="DD41" s="11">
        <v>405.59089224000002</v>
      </c>
      <c r="DE41" s="11">
        <v>403.47223441</v>
      </c>
      <c r="DF41" s="11">
        <v>470.6789526</v>
      </c>
      <c r="DG41" s="11">
        <v>435.59754263000002</v>
      </c>
      <c r="DH41" s="11">
        <v>453.30234553000003</v>
      </c>
      <c r="DI41" s="11">
        <v>552.48772625000004</v>
      </c>
      <c r="DJ41" s="11">
        <v>463.13208472999997</v>
      </c>
      <c r="DK41" s="11">
        <v>389.83456911000002</v>
      </c>
      <c r="DL41" s="11">
        <v>462.01730355000001</v>
      </c>
      <c r="DM41" s="11">
        <v>422.98757896000001</v>
      </c>
      <c r="DN41" s="11">
        <v>396.93747891999999</v>
      </c>
      <c r="DO41" s="11">
        <v>405.97634858999999</v>
      </c>
      <c r="DP41" s="11">
        <v>419.0883139</v>
      </c>
      <c r="DQ41" s="11">
        <v>428.43763927999998</v>
      </c>
      <c r="DR41" s="11">
        <v>449.70681882999997</v>
      </c>
      <c r="DS41" s="11">
        <v>428.24215155000002</v>
      </c>
      <c r="DT41" s="11">
        <v>440.30710110000001</v>
      </c>
      <c r="DU41" s="11">
        <v>417.21208374999998</v>
      </c>
      <c r="DV41" s="11">
        <v>417.85546682</v>
      </c>
      <c r="DW41" s="11">
        <v>426.88131737999998</v>
      </c>
      <c r="DX41" s="11">
        <v>487.95581605000001</v>
      </c>
      <c r="DY41" s="11">
        <v>370.33718055999998</v>
      </c>
      <c r="DZ41" s="11">
        <v>443.95260616000002</v>
      </c>
      <c r="EA41" s="11">
        <v>403.09950642000001</v>
      </c>
      <c r="EB41" s="11">
        <v>504.26226245999999</v>
      </c>
      <c r="EC41" s="11">
        <v>445.42064052000001</v>
      </c>
      <c r="ED41" s="11">
        <v>395.71940948000002</v>
      </c>
      <c r="EE41" s="11">
        <v>359.09033253000001</v>
      </c>
      <c r="EF41" s="11">
        <v>373.91973318999999</v>
      </c>
      <c r="EG41" s="11">
        <v>405.90136009000003</v>
      </c>
      <c r="EH41" s="11">
        <v>407.82979132000003</v>
      </c>
      <c r="EI41" s="11">
        <v>372.41862409999999</v>
      </c>
      <c r="EJ41" s="11">
        <v>343.77168648999998</v>
      </c>
      <c r="EK41" s="11">
        <v>362.60229966999998</v>
      </c>
      <c r="EL41" s="11">
        <v>349.00085368999999</v>
      </c>
      <c r="EM41" s="11">
        <v>417.14162786000003</v>
      </c>
      <c r="EN41" s="11">
        <v>362.71002917999999</v>
      </c>
      <c r="EO41" s="11">
        <v>352.96461597000001</v>
      </c>
      <c r="EP41" s="11">
        <v>446.36881699999998</v>
      </c>
      <c r="EQ41" s="11">
        <v>389.77614641999998</v>
      </c>
      <c r="ER41" s="11">
        <v>318.31138110000001</v>
      </c>
      <c r="ES41" s="11">
        <v>392.72608513</v>
      </c>
      <c r="ET41" s="11">
        <v>337.26618545999997</v>
      </c>
      <c r="EU41" s="11">
        <v>344.64088815000002</v>
      </c>
      <c r="EV41" s="11">
        <v>333.32981530000001</v>
      </c>
      <c r="EW41" s="11">
        <v>361.69506704999998</v>
      </c>
      <c r="EX41" s="11">
        <v>355.77062653000002</v>
      </c>
      <c r="EY41" s="11">
        <v>372.30332157999999</v>
      </c>
      <c r="EZ41" s="11">
        <v>339.09102774000002</v>
      </c>
      <c r="FA41" s="11">
        <v>353.44635904</v>
      </c>
      <c r="FB41" s="11">
        <v>348.60128195999999</v>
      </c>
      <c r="FC41" s="11">
        <v>336.87381313999998</v>
      </c>
      <c r="FD41" s="11">
        <v>351.92638964000002</v>
      </c>
      <c r="FE41" s="11">
        <v>366.44892028999999</v>
      </c>
      <c r="FF41" s="11">
        <v>305.51236710000001</v>
      </c>
      <c r="FG41" s="11">
        <v>385.54363667000001</v>
      </c>
      <c r="FH41" s="11">
        <v>354.12014865999998</v>
      </c>
      <c r="FI41" s="11">
        <v>441.30520705999999</v>
      </c>
      <c r="FJ41" s="11">
        <v>384.84688141999999</v>
      </c>
      <c r="FK41" s="11">
        <v>342.61446940000002</v>
      </c>
      <c r="FL41" s="11">
        <v>609.34526736999999</v>
      </c>
      <c r="FM41" s="11">
        <v>588.56200606000004</v>
      </c>
      <c r="FN41" s="11">
        <v>885.65329546999999</v>
      </c>
      <c r="FO41" s="11">
        <v>801.78297368999995</v>
      </c>
      <c r="FP41" s="11">
        <v>554.45305499000006</v>
      </c>
      <c r="FQ41" s="11">
        <v>498.38577615999998</v>
      </c>
      <c r="FR41" s="11">
        <v>499.73043410000002</v>
      </c>
      <c r="FS41" s="11">
        <v>560.74596445999998</v>
      </c>
      <c r="FT41" s="11">
        <v>650.64973874999998</v>
      </c>
      <c r="FU41" s="11">
        <v>650.69374968</v>
      </c>
      <c r="FV41" s="11">
        <v>859.71876746999999</v>
      </c>
      <c r="FW41" s="11">
        <v>892.17060471000002</v>
      </c>
      <c r="FX41" s="11">
        <v>719.38484759999994</v>
      </c>
      <c r="FY41" s="11">
        <v>601.08128781999994</v>
      </c>
      <c r="FZ41" s="11">
        <v>667.20116690999998</v>
      </c>
      <c r="GA41" s="11">
        <v>676.44973657000003</v>
      </c>
      <c r="GB41" s="11">
        <v>524.89304342000003</v>
      </c>
      <c r="GC41" s="11">
        <v>639.14010976999998</v>
      </c>
      <c r="GD41" s="11">
        <v>563.25876877999997</v>
      </c>
      <c r="GE41" s="11">
        <v>595.18454624000003</v>
      </c>
      <c r="GF41" s="11">
        <v>642.50038336</v>
      </c>
      <c r="GG41" s="11">
        <v>667.39350184</v>
      </c>
      <c r="GH41" s="11">
        <v>634.96432250999999</v>
      </c>
      <c r="GI41" s="11">
        <v>568.79876283999999</v>
      </c>
      <c r="GJ41" s="11">
        <v>614.39688861000002</v>
      </c>
      <c r="GK41" s="11">
        <v>590.23049192999997</v>
      </c>
      <c r="GL41" s="11">
        <v>764.42222491999996</v>
      </c>
      <c r="GM41" s="11">
        <v>555.29578235999998</v>
      </c>
      <c r="GN41" s="11">
        <v>599.89159457000005</v>
      </c>
      <c r="GO41" s="11">
        <v>531.85664292000001</v>
      </c>
      <c r="GP41" s="11">
        <v>649.52709826</v>
      </c>
      <c r="GQ41" s="11">
        <v>628.22437882999998</v>
      </c>
      <c r="GR41" s="11">
        <v>532.39234039999997</v>
      </c>
      <c r="GS41" s="12">
        <v>0.88</v>
      </c>
      <c r="GT41" s="12">
        <v>0.47</v>
      </c>
      <c r="GU41" s="12">
        <v>0.48</v>
      </c>
      <c r="GV41" s="12">
        <v>0.56999999999999995</v>
      </c>
      <c r="GW41" s="12">
        <v>0.5</v>
      </c>
      <c r="GX41" s="12">
        <v>0.26</v>
      </c>
      <c r="GY41" s="12">
        <v>0.45</v>
      </c>
      <c r="GZ41" s="12">
        <v>0.59</v>
      </c>
      <c r="HA41" s="12">
        <v>0.37</v>
      </c>
      <c r="HB41" s="12">
        <v>1.08</v>
      </c>
      <c r="HC41" s="12">
        <v>0.52</v>
      </c>
      <c r="HD41" s="12">
        <v>4.83</v>
      </c>
      <c r="HE41" s="12">
        <v>-0.03</v>
      </c>
      <c r="HF41" s="12">
        <v>0.25</v>
      </c>
      <c r="HG41" s="12">
        <v>0.05</v>
      </c>
      <c r="HH41" s="12">
        <v>4.07</v>
      </c>
      <c r="HI41" s="12">
        <v>-0.09</v>
      </c>
      <c r="HJ41" s="12">
        <v>0.56000000000000005</v>
      </c>
      <c r="HK41" s="12">
        <v>0.28999999999999998</v>
      </c>
      <c r="HL41" s="12">
        <v>1.2</v>
      </c>
      <c r="HM41" s="12">
        <v>3.49</v>
      </c>
      <c r="HN41" s="12">
        <v>0.16</v>
      </c>
      <c r="HO41" s="12">
        <v>0.15</v>
      </c>
      <c r="HP41" s="12">
        <v>0.53</v>
      </c>
      <c r="HQ41" s="12">
        <v>0.22</v>
      </c>
      <c r="HR41" s="12">
        <v>0.1</v>
      </c>
      <c r="HS41" s="12">
        <v>0.23</v>
      </c>
      <c r="HT41" s="12">
        <v>0.43</v>
      </c>
      <c r="HU41" s="12">
        <v>0.21</v>
      </c>
      <c r="HV41" s="12">
        <v>0.13</v>
      </c>
      <c r="HW41" s="12">
        <v>0.51</v>
      </c>
      <c r="HX41" s="12">
        <v>0.02</v>
      </c>
      <c r="HY41" s="12">
        <v>0.11</v>
      </c>
      <c r="HZ41" s="12">
        <v>0.52</v>
      </c>
      <c r="IA41" s="12">
        <v>-0.23</v>
      </c>
      <c r="IB41" s="12">
        <v>1.08</v>
      </c>
      <c r="IC41" s="12">
        <v>0.23</v>
      </c>
      <c r="ID41" s="12">
        <v>-1.47</v>
      </c>
      <c r="IE41" s="12">
        <v>-1.1200000000000001</v>
      </c>
      <c r="IF41" s="12">
        <v>-0.33</v>
      </c>
      <c r="IG41" s="12">
        <v>1.0900000000000001</v>
      </c>
      <c r="IH41" s="12">
        <v>2.04</v>
      </c>
      <c r="II41" s="12">
        <v>0.08</v>
      </c>
      <c r="IJ41" s="12">
        <v>-1.34</v>
      </c>
      <c r="IK41" s="12">
        <v>6.95</v>
      </c>
      <c r="IL41" s="12">
        <v>1.55</v>
      </c>
      <c r="IM41" s="12">
        <v>1.06</v>
      </c>
      <c r="IN41" s="12">
        <v>0.24</v>
      </c>
      <c r="IO41" s="12">
        <v>0.38</v>
      </c>
      <c r="IP41" s="12">
        <v>-1.83</v>
      </c>
      <c r="IQ41" s="12">
        <v>-0.11</v>
      </c>
      <c r="IR41" s="12">
        <v>-1.24</v>
      </c>
      <c r="IS41" s="12">
        <v>0.97</v>
      </c>
      <c r="IT41" s="12">
        <v>3.37</v>
      </c>
      <c r="IU41" s="12">
        <v>0.53</v>
      </c>
      <c r="IV41" s="12">
        <v>0.04</v>
      </c>
      <c r="IW41" s="12">
        <v>0.15</v>
      </c>
      <c r="IX41" s="12">
        <v>0.71</v>
      </c>
      <c r="IY41" s="12">
        <v>-0.48</v>
      </c>
      <c r="IZ41" s="12">
        <v>2.08</v>
      </c>
      <c r="JA41" s="12">
        <v>1.5</v>
      </c>
      <c r="JB41" s="12">
        <v>0.49</v>
      </c>
      <c r="JC41" s="12">
        <v>1.38</v>
      </c>
      <c r="JD41" s="12">
        <v>0.13</v>
      </c>
      <c r="JE41" s="12">
        <v>1.68</v>
      </c>
      <c r="JF41" s="12">
        <v>-1.1200000000000001</v>
      </c>
      <c r="JG41" s="11">
        <v>0.52</v>
      </c>
      <c r="JH41" s="11">
        <v>-0.23</v>
      </c>
      <c r="JI41" s="11">
        <v>1.08</v>
      </c>
      <c r="JJ41" s="11">
        <v>0.23</v>
      </c>
      <c r="JK41" s="11">
        <v>-1.47</v>
      </c>
      <c r="JL41" s="11">
        <v>-1.1200000000000001</v>
      </c>
      <c r="JM41" s="11">
        <v>-0.33</v>
      </c>
      <c r="JN41" s="11">
        <v>1.0900000000000001</v>
      </c>
      <c r="JO41" s="11">
        <v>2.04</v>
      </c>
      <c r="JP41" s="11">
        <v>0.08</v>
      </c>
      <c r="JQ41" s="11">
        <v>-1.34</v>
      </c>
      <c r="JR41" s="11">
        <v>6.95</v>
      </c>
      <c r="JS41" s="11">
        <v>1.55</v>
      </c>
      <c r="JT41" s="11">
        <v>1.06</v>
      </c>
      <c r="JU41" s="11">
        <v>0.24</v>
      </c>
      <c r="JV41" s="11">
        <v>0.38</v>
      </c>
      <c r="JW41" s="11">
        <v>-1.83</v>
      </c>
      <c r="JX41" s="11">
        <v>-0.11</v>
      </c>
      <c r="JY41" s="11">
        <v>-1.24</v>
      </c>
      <c r="JZ41" s="11">
        <v>0.97</v>
      </c>
      <c r="KA41" s="11">
        <v>3.37</v>
      </c>
      <c r="KB41" s="11">
        <v>0.53</v>
      </c>
      <c r="KC41" s="11">
        <v>0.04</v>
      </c>
      <c r="KD41" s="11">
        <v>0.15</v>
      </c>
      <c r="KE41" s="11">
        <v>0.71</v>
      </c>
      <c r="KF41" s="11">
        <v>-0.48</v>
      </c>
      <c r="KG41" s="11">
        <v>2.08</v>
      </c>
      <c r="KH41" s="11">
        <v>1.5</v>
      </c>
      <c r="KI41" s="11">
        <v>0.49</v>
      </c>
      <c r="KJ41" s="11">
        <v>1.38</v>
      </c>
      <c r="KK41" s="11">
        <v>0.13</v>
      </c>
      <c r="KL41" s="11">
        <v>1.68</v>
      </c>
      <c r="KM41" s="11">
        <v>-1.1200000000000001</v>
      </c>
    </row>
    <row r="42" spans="1:299" x14ac:dyDescent="0.25">
      <c r="A42">
        <v>40</v>
      </c>
      <c r="B42" s="1">
        <v>41640</v>
      </c>
      <c r="C42" s="11">
        <v>864.01</v>
      </c>
      <c r="D42" s="11">
        <v>877.27</v>
      </c>
      <c r="E42" s="11">
        <v>919.26</v>
      </c>
      <c r="F42" s="11">
        <v>954.27</v>
      </c>
      <c r="G42" s="11">
        <v>875.63</v>
      </c>
      <c r="H42" s="11">
        <v>936.38</v>
      </c>
      <c r="I42" s="11">
        <v>850.73</v>
      </c>
      <c r="J42" s="11">
        <v>859.42</v>
      </c>
      <c r="K42" s="11">
        <v>908.7</v>
      </c>
      <c r="L42" s="11">
        <v>810.64</v>
      </c>
      <c r="M42" s="11">
        <v>861.59</v>
      </c>
      <c r="N42" s="11">
        <v>831.49</v>
      </c>
      <c r="O42" s="11">
        <v>805.76</v>
      </c>
      <c r="P42" s="11">
        <v>781.22</v>
      </c>
      <c r="Q42" s="11">
        <v>836.51</v>
      </c>
      <c r="R42" s="11">
        <v>794.88</v>
      </c>
      <c r="S42" s="11">
        <v>798.13</v>
      </c>
      <c r="T42" s="11">
        <v>774.32</v>
      </c>
      <c r="U42" s="11">
        <v>799.27</v>
      </c>
      <c r="V42" s="11">
        <v>899.11</v>
      </c>
      <c r="W42" s="11">
        <v>821.21</v>
      </c>
      <c r="X42" s="11">
        <v>774.83</v>
      </c>
      <c r="Y42" s="11">
        <v>969.93</v>
      </c>
      <c r="Z42" s="11">
        <v>927.63</v>
      </c>
      <c r="AA42" s="11">
        <v>876.83</v>
      </c>
      <c r="AB42" s="11">
        <v>893.94</v>
      </c>
      <c r="AC42" s="11">
        <v>909.4</v>
      </c>
      <c r="AD42" s="11">
        <v>816.75</v>
      </c>
      <c r="AE42" s="11">
        <v>871.05</v>
      </c>
      <c r="AF42" s="11">
        <v>855.33</v>
      </c>
      <c r="AG42" s="11">
        <v>879.21</v>
      </c>
      <c r="AH42" s="11">
        <v>851.38</v>
      </c>
      <c r="AI42" s="11">
        <v>898.41</v>
      </c>
      <c r="AJ42" s="11">
        <v>477</v>
      </c>
      <c r="AK42" s="11">
        <v>510.23</v>
      </c>
      <c r="AL42" s="11">
        <v>531.73</v>
      </c>
      <c r="AM42" s="11">
        <v>564.25</v>
      </c>
      <c r="AN42" s="11">
        <v>510.25</v>
      </c>
      <c r="AO42" s="11">
        <v>525.16</v>
      </c>
      <c r="AP42" s="11">
        <v>491.56</v>
      </c>
      <c r="AQ42" s="11">
        <v>509.57</v>
      </c>
      <c r="AR42" s="11">
        <v>540.52</v>
      </c>
      <c r="AS42" s="11">
        <v>472.69</v>
      </c>
      <c r="AT42" s="11">
        <v>514.12</v>
      </c>
      <c r="AU42" s="11">
        <v>491</v>
      </c>
      <c r="AV42" s="11">
        <v>485</v>
      </c>
      <c r="AW42" s="11">
        <v>458.19</v>
      </c>
      <c r="AX42" s="11">
        <v>494.82</v>
      </c>
      <c r="AY42" s="11">
        <v>456.29</v>
      </c>
      <c r="AZ42" s="11">
        <v>467.28</v>
      </c>
      <c r="BA42" s="11">
        <v>452.72</v>
      </c>
      <c r="BB42" s="11">
        <v>451.83</v>
      </c>
      <c r="BC42" s="11">
        <v>472.54</v>
      </c>
      <c r="BD42" s="11">
        <v>448.98</v>
      </c>
      <c r="BE42" s="11">
        <v>428.69</v>
      </c>
      <c r="BF42" s="11">
        <v>505.62</v>
      </c>
      <c r="BG42" s="11">
        <v>477.04</v>
      </c>
      <c r="BH42" s="11">
        <v>455.68</v>
      </c>
      <c r="BI42" s="11">
        <v>450.94</v>
      </c>
      <c r="BJ42" s="11">
        <v>445.17</v>
      </c>
      <c r="BK42" s="11">
        <v>473.81</v>
      </c>
      <c r="BL42" s="11">
        <v>506.52</v>
      </c>
      <c r="BM42" s="11">
        <v>509.59</v>
      </c>
      <c r="BN42" s="11">
        <v>500.25</v>
      </c>
      <c r="BO42" s="11">
        <v>501.98</v>
      </c>
      <c r="BP42" s="11">
        <v>519.23</v>
      </c>
      <c r="BQ42" s="11">
        <v>387.01</v>
      </c>
      <c r="BR42" s="11">
        <v>367.04</v>
      </c>
      <c r="BS42" s="11">
        <v>387.53</v>
      </c>
      <c r="BT42" s="11">
        <v>390.02</v>
      </c>
      <c r="BU42" s="11">
        <v>365.38</v>
      </c>
      <c r="BV42" s="11">
        <v>411.22</v>
      </c>
      <c r="BW42" s="11">
        <v>359.17</v>
      </c>
      <c r="BX42" s="11">
        <v>349.85</v>
      </c>
      <c r="BY42" s="11">
        <v>368.18</v>
      </c>
      <c r="BZ42" s="11">
        <v>337.95</v>
      </c>
      <c r="CA42" s="11">
        <v>347.47</v>
      </c>
      <c r="CB42" s="11">
        <v>340.49</v>
      </c>
      <c r="CC42" s="11">
        <v>320.76</v>
      </c>
      <c r="CD42" s="11">
        <v>323.02999999999997</v>
      </c>
      <c r="CE42" s="11">
        <v>341.69</v>
      </c>
      <c r="CF42" s="11">
        <v>338.59</v>
      </c>
      <c r="CG42" s="11">
        <v>330.85</v>
      </c>
      <c r="CH42" s="11">
        <v>321.60000000000002</v>
      </c>
      <c r="CI42" s="11">
        <v>347.44</v>
      </c>
      <c r="CJ42" s="11">
        <v>426.57</v>
      </c>
      <c r="CK42" s="11">
        <v>372.23</v>
      </c>
      <c r="CL42" s="11">
        <v>346.14</v>
      </c>
      <c r="CM42" s="11">
        <v>464.31</v>
      </c>
      <c r="CN42" s="11">
        <v>450.59</v>
      </c>
      <c r="CO42" s="11">
        <v>421.15</v>
      </c>
      <c r="CP42" s="11">
        <v>443</v>
      </c>
      <c r="CQ42" s="11">
        <v>464.23</v>
      </c>
      <c r="CR42" s="11">
        <v>342.94</v>
      </c>
      <c r="CS42" s="11">
        <v>364.53</v>
      </c>
      <c r="CT42" s="11">
        <v>345.74</v>
      </c>
      <c r="CU42" s="11">
        <v>378.96</v>
      </c>
      <c r="CV42" s="11">
        <v>349.4</v>
      </c>
      <c r="CW42" s="11">
        <v>379.18</v>
      </c>
      <c r="CX42" s="11">
        <v>432.40811818999998</v>
      </c>
      <c r="CY42" s="11">
        <v>436.99298159</v>
      </c>
      <c r="CZ42" s="11">
        <v>512.49716263000005</v>
      </c>
      <c r="DA42" s="11">
        <v>506.60059090999999</v>
      </c>
      <c r="DB42" s="11">
        <v>428.68920172999998</v>
      </c>
      <c r="DC42" s="11">
        <v>388.89603431</v>
      </c>
      <c r="DD42" s="11">
        <v>407.65940578999999</v>
      </c>
      <c r="DE42" s="11">
        <v>417.35167926999998</v>
      </c>
      <c r="DF42" s="11">
        <v>477.69206899</v>
      </c>
      <c r="DG42" s="11">
        <v>437.90620961000002</v>
      </c>
      <c r="DH42" s="11">
        <v>453.98229904999999</v>
      </c>
      <c r="DI42" s="11">
        <v>552.59822380000003</v>
      </c>
      <c r="DJ42" s="11">
        <v>465.35511874000002</v>
      </c>
      <c r="DK42" s="11">
        <v>393.65494789000002</v>
      </c>
      <c r="DL42" s="11">
        <v>462.57172430999998</v>
      </c>
      <c r="DM42" s="11">
        <v>424.97562058</v>
      </c>
      <c r="DN42" s="11">
        <v>398.84277881999998</v>
      </c>
      <c r="DO42" s="11">
        <v>411.45702929999999</v>
      </c>
      <c r="DP42" s="11">
        <v>422.77629106000001</v>
      </c>
      <c r="DQ42" s="11">
        <v>430.32276488999997</v>
      </c>
      <c r="DR42" s="11">
        <v>452.00032361000001</v>
      </c>
      <c r="DS42" s="11">
        <v>429.86947172999999</v>
      </c>
      <c r="DT42" s="11">
        <v>442.11236021000002</v>
      </c>
      <c r="DU42" s="11">
        <v>418.96437450000002</v>
      </c>
      <c r="DV42" s="11">
        <v>419.31796094999999</v>
      </c>
      <c r="DW42" s="11">
        <v>427.43626309000001</v>
      </c>
      <c r="DX42" s="11">
        <v>492.59139629999999</v>
      </c>
      <c r="DY42" s="11">
        <v>370.74455146000003</v>
      </c>
      <c r="DZ42" s="11">
        <v>444.70732558999998</v>
      </c>
      <c r="EA42" s="11">
        <v>402.09175764999998</v>
      </c>
      <c r="EB42" s="11">
        <v>501.69052491999997</v>
      </c>
      <c r="EC42" s="11">
        <v>449.74122073000001</v>
      </c>
      <c r="ED42" s="11">
        <v>396.86699577000002</v>
      </c>
      <c r="EE42" s="11">
        <v>361.28078355999997</v>
      </c>
      <c r="EF42" s="11">
        <v>377.06065895</v>
      </c>
      <c r="EG42" s="11">
        <v>404.96778696000001</v>
      </c>
      <c r="EH42" s="11">
        <v>409.78737432000003</v>
      </c>
      <c r="EI42" s="11">
        <v>376.77592199999998</v>
      </c>
      <c r="EJ42" s="11">
        <v>345.66243077000001</v>
      </c>
      <c r="EK42" s="11">
        <v>365.82946013999998</v>
      </c>
      <c r="EL42" s="11">
        <v>350.74585796000002</v>
      </c>
      <c r="EM42" s="11">
        <v>422.85646816000002</v>
      </c>
      <c r="EN42" s="11">
        <v>364.77747634999997</v>
      </c>
      <c r="EO42" s="11">
        <v>353.81173104999999</v>
      </c>
      <c r="EP42" s="11">
        <v>444.94043678999998</v>
      </c>
      <c r="EQ42" s="11">
        <v>390.32183301999999</v>
      </c>
      <c r="ER42" s="11">
        <v>323.65901229999997</v>
      </c>
      <c r="ES42" s="11">
        <v>393.51153729999999</v>
      </c>
      <c r="ET42" s="11">
        <v>339.99804155999999</v>
      </c>
      <c r="EU42" s="11">
        <v>345.95052351999999</v>
      </c>
      <c r="EV42" s="11">
        <v>338.06309868</v>
      </c>
      <c r="EW42" s="11">
        <v>365.02266166999999</v>
      </c>
      <c r="EX42" s="11">
        <v>358.61679154000001</v>
      </c>
      <c r="EY42" s="11">
        <v>376.77096144000001</v>
      </c>
      <c r="EZ42" s="11">
        <v>341.39684672999999</v>
      </c>
      <c r="FA42" s="11">
        <v>356.23858528</v>
      </c>
      <c r="FB42" s="11">
        <v>350.65802952000001</v>
      </c>
      <c r="FC42" s="11">
        <v>338.18762100999999</v>
      </c>
      <c r="FD42" s="11">
        <v>352.80620561000001</v>
      </c>
      <c r="FE42" s="11">
        <v>369.63702590000003</v>
      </c>
      <c r="FF42" s="11">
        <v>306.06228936000002</v>
      </c>
      <c r="FG42" s="11">
        <v>385.81351721999999</v>
      </c>
      <c r="FH42" s="11">
        <v>352.63284404000001</v>
      </c>
      <c r="FI42" s="11">
        <v>437.37759072</v>
      </c>
      <c r="FJ42" s="11">
        <v>388.38747273000001</v>
      </c>
      <c r="FK42" s="11">
        <v>344.36180318999999</v>
      </c>
      <c r="FL42" s="11">
        <v>610.92956506999997</v>
      </c>
      <c r="FM42" s="11">
        <v>591.68138468999996</v>
      </c>
      <c r="FN42" s="11">
        <v>885.65329546999999</v>
      </c>
      <c r="FO42" s="11">
        <v>803.14600474999997</v>
      </c>
      <c r="FP42" s="11">
        <v>551.01544605000004</v>
      </c>
      <c r="FQ42" s="11">
        <v>502.57221668</v>
      </c>
      <c r="FR42" s="11">
        <v>499.73043410000002</v>
      </c>
      <c r="FS42" s="11">
        <v>605.82993999999997</v>
      </c>
      <c r="FT42" s="11">
        <v>661.58065436000004</v>
      </c>
      <c r="FU42" s="11">
        <v>653.81707968000001</v>
      </c>
      <c r="FV42" s="11">
        <v>859.80473934999998</v>
      </c>
      <c r="FW42" s="11">
        <v>896.72067478999998</v>
      </c>
      <c r="FX42" s="11">
        <v>726.50675759000001</v>
      </c>
      <c r="FY42" s="11">
        <v>601.08128781999994</v>
      </c>
      <c r="FZ42" s="11">
        <v>667.20116690999998</v>
      </c>
      <c r="GA42" s="11">
        <v>676.44973657000003</v>
      </c>
      <c r="GB42" s="11">
        <v>528.14738029</v>
      </c>
      <c r="GC42" s="11">
        <v>647.06544713000005</v>
      </c>
      <c r="GD42" s="11">
        <v>567.93381655999997</v>
      </c>
      <c r="GE42" s="11">
        <v>595.42262005999999</v>
      </c>
      <c r="GF42" s="11">
        <v>640.50863217000006</v>
      </c>
      <c r="GG42" s="11">
        <v>667.39350184</v>
      </c>
      <c r="GH42" s="11">
        <v>634.96432250999999</v>
      </c>
      <c r="GI42" s="11">
        <v>570.16387986999996</v>
      </c>
      <c r="GJ42" s="11">
        <v>616.24007928000003</v>
      </c>
      <c r="GK42" s="11">
        <v>590.23049192999997</v>
      </c>
      <c r="GL42" s="11">
        <v>772.29577384000004</v>
      </c>
      <c r="GM42" s="11">
        <v>555.29578235999998</v>
      </c>
      <c r="GN42" s="11">
        <v>601.75125850999996</v>
      </c>
      <c r="GO42" s="11">
        <v>531.90982857999995</v>
      </c>
      <c r="GP42" s="11">
        <v>649.52709826</v>
      </c>
      <c r="GQ42" s="11">
        <v>634.75791236999999</v>
      </c>
      <c r="GR42" s="11">
        <v>532.39234039999997</v>
      </c>
      <c r="GS42" s="12">
        <v>0.45</v>
      </c>
      <c r="GT42" s="12">
        <v>0.71</v>
      </c>
      <c r="GU42" s="12">
        <v>-0.13</v>
      </c>
      <c r="GV42" s="12">
        <v>0.36</v>
      </c>
      <c r="GW42" s="12">
        <v>0.42</v>
      </c>
      <c r="GX42" s="12">
        <v>0.67</v>
      </c>
      <c r="GY42" s="12">
        <v>0.51</v>
      </c>
      <c r="GZ42" s="12">
        <v>3.44</v>
      </c>
      <c r="HA42" s="12">
        <v>1.49</v>
      </c>
      <c r="HB42" s="12">
        <v>0.53</v>
      </c>
      <c r="HC42" s="12">
        <v>0.15</v>
      </c>
      <c r="HD42" s="12">
        <v>0.02</v>
      </c>
      <c r="HE42" s="12">
        <v>0.48</v>
      </c>
      <c r="HF42" s="12">
        <v>0.98</v>
      </c>
      <c r="HG42" s="12">
        <v>0.12</v>
      </c>
      <c r="HH42" s="12">
        <v>0.47</v>
      </c>
      <c r="HI42" s="12">
        <v>0.48</v>
      </c>
      <c r="HJ42" s="12">
        <v>1.35</v>
      </c>
      <c r="HK42" s="12">
        <v>0.88</v>
      </c>
      <c r="HL42" s="12">
        <v>0.44</v>
      </c>
      <c r="HM42" s="12">
        <v>0.51</v>
      </c>
      <c r="HN42" s="12">
        <v>0.38</v>
      </c>
      <c r="HO42" s="12">
        <v>0.41</v>
      </c>
      <c r="HP42" s="12">
        <v>0.42</v>
      </c>
      <c r="HQ42" s="12">
        <v>0.35</v>
      </c>
      <c r="HR42" s="12">
        <v>0.13</v>
      </c>
      <c r="HS42" s="12">
        <v>0.95</v>
      </c>
      <c r="HT42" s="12">
        <v>0.11</v>
      </c>
      <c r="HU42" s="12">
        <v>0.17</v>
      </c>
      <c r="HV42" s="12">
        <v>-0.25</v>
      </c>
      <c r="HW42" s="12">
        <v>-0.51</v>
      </c>
      <c r="HX42" s="12">
        <v>0.97</v>
      </c>
      <c r="HY42" s="12">
        <v>0.28999999999999998</v>
      </c>
      <c r="HZ42" s="12">
        <v>0.45</v>
      </c>
      <c r="IA42" s="12">
        <v>0.71</v>
      </c>
      <c r="IB42" s="12">
        <v>-0.13</v>
      </c>
      <c r="IC42" s="12">
        <v>0.36</v>
      </c>
      <c r="ID42" s="12">
        <v>0.42</v>
      </c>
      <c r="IE42" s="12">
        <v>0.67</v>
      </c>
      <c r="IF42" s="12">
        <v>0.51</v>
      </c>
      <c r="IG42" s="12">
        <v>3.44</v>
      </c>
      <c r="IH42" s="12">
        <v>1.49</v>
      </c>
      <c r="II42" s="12">
        <v>0.53</v>
      </c>
      <c r="IJ42" s="12">
        <v>0.15</v>
      </c>
      <c r="IK42" s="12">
        <v>0.02</v>
      </c>
      <c r="IL42" s="12">
        <v>0.48</v>
      </c>
      <c r="IM42" s="12">
        <v>0.98</v>
      </c>
      <c r="IN42" s="12">
        <v>0.12</v>
      </c>
      <c r="IO42" s="12">
        <v>0.47</v>
      </c>
      <c r="IP42" s="12">
        <v>0.48</v>
      </c>
      <c r="IQ42" s="12">
        <v>1.35</v>
      </c>
      <c r="IR42" s="12">
        <v>0.88</v>
      </c>
      <c r="IS42" s="12">
        <v>0.44</v>
      </c>
      <c r="IT42" s="12">
        <v>0.51</v>
      </c>
      <c r="IU42" s="12">
        <v>0.38</v>
      </c>
      <c r="IV42" s="12">
        <v>0.41</v>
      </c>
      <c r="IW42" s="12">
        <v>0.42</v>
      </c>
      <c r="IX42" s="12">
        <v>0.35</v>
      </c>
      <c r="IY42" s="12">
        <v>0.13</v>
      </c>
      <c r="IZ42" s="12">
        <v>0.95</v>
      </c>
      <c r="JA42" s="12">
        <v>0.11</v>
      </c>
      <c r="JB42" s="12">
        <v>0.17</v>
      </c>
      <c r="JC42" s="12">
        <v>-0.25</v>
      </c>
      <c r="JD42" s="12">
        <v>-0.51</v>
      </c>
      <c r="JE42" s="12">
        <v>0.97</v>
      </c>
      <c r="JF42" s="12">
        <v>0.28999999999999998</v>
      </c>
      <c r="JG42" s="11">
        <v>0.79</v>
      </c>
      <c r="JH42" s="11">
        <v>-0.01</v>
      </c>
      <c r="JI42" s="11">
        <v>0.44</v>
      </c>
      <c r="JJ42" s="11">
        <v>0.49</v>
      </c>
      <c r="JK42" s="11">
        <v>-1.19</v>
      </c>
      <c r="JL42" s="11">
        <v>-0.55000000000000004</v>
      </c>
      <c r="JM42" s="11">
        <v>-0.19</v>
      </c>
      <c r="JN42" s="11">
        <v>0.9</v>
      </c>
      <c r="JO42" s="11">
        <v>3.39</v>
      </c>
      <c r="JP42" s="11">
        <v>0.5</v>
      </c>
      <c r="JQ42" s="11">
        <v>-1.66</v>
      </c>
      <c r="JR42" s="11">
        <v>6.66</v>
      </c>
      <c r="JS42" s="11">
        <v>1.88</v>
      </c>
      <c r="JT42" s="11">
        <v>2.08</v>
      </c>
      <c r="JU42" s="11">
        <v>0.22</v>
      </c>
      <c r="JV42" s="11">
        <v>0.85</v>
      </c>
      <c r="JW42" s="11">
        <v>-1.52</v>
      </c>
      <c r="JX42" s="11">
        <v>1.01</v>
      </c>
      <c r="JY42" s="11">
        <v>-0.33</v>
      </c>
      <c r="JZ42" s="11">
        <v>1.24</v>
      </c>
      <c r="KA42" s="11">
        <v>3.88</v>
      </c>
      <c r="KB42" s="11">
        <v>0.37</v>
      </c>
      <c r="KC42" s="11">
        <v>0.09</v>
      </c>
      <c r="KD42" s="11">
        <v>0.42</v>
      </c>
      <c r="KE42" s="11">
        <v>0.9</v>
      </c>
      <c r="KF42" s="11">
        <v>-0.43</v>
      </c>
      <c r="KG42" s="11">
        <v>2.88</v>
      </c>
      <c r="KH42" s="11">
        <v>1.3</v>
      </c>
      <c r="KI42" s="11">
        <v>0.51</v>
      </c>
      <c r="KJ42" s="11">
        <v>1.03</v>
      </c>
      <c r="KK42" s="11">
        <v>-0.46</v>
      </c>
      <c r="KL42" s="11">
        <v>2.4900000000000002</v>
      </c>
      <c r="KM42" s="11">
        <v>-1.08</v>
      </c>
    </row>
    <row r="43" spans="1:299" x14ac:dyDescent="0.25">
      <c r="A43">
        <v>41</v>
      </c>
      <c r="B43" s="1">
        <v>41671</v>
      </c>
      <c r="C43" s="11">
        <v>867.83</v>
      </c>
      <c r="D43" s="11">
        <v>884.77</v>
      </c>
      <c r="E43" s="11">
        <v>947.28</v>
      </c>
      <c r="F43" s="11">
        <v>958.6</v>
      </c>
      <c r="G43" s="11">
        <v>879.92</v>
      </c>
      <c r="H43" s="11">
        <v>941.68</v>
      </c>
      <c r="I43" s="11">
        <v>859.45</v>
      </c>
      <c r="J43" s="11">
        <v>860.78</v>
      </c>
      <c r="K43" s="11">
        <v>910.2</v>
      </c>
      <c r="L43" s="11">
        <v>813.53</v>
      </c>
      <c r="M43" s="11">
        <v>864.63</v>
      </c>
      <c r="N43" s="11">
        <v>831.64</v>
      </c>
      <c r="O43" s="11">
        <v>809.07</v>
      </c>
      <c r="P43" s="11">
        <v>782.13</v>
      </c>
      <c r="Q43" s="11">
        <v>840.11</v>
      </c>
      <c r="R43" s="11">
        <v>798.27</v>
      </c>
      <c r="S43" s="11">
        <v>799.02</v>
      </c>
      <c r="T43" s="11">
        <v>779.05</v>
      </c>
      <c r="U43" s="11">
        <v>802.42</v>
      </c>
      <c r="V43" s="11">
        <v>903.72</v>
      </c>
      <c r="W43" s="11">
        <v>824.25</v>
      </c>
      <c r="X43" s="11">
        <v>779.75</v>
      </c>
      <c r="Y43" s="11">
        <v>976.95</v>
      </c>
      <c r="Z43" s="11">
        <v>932.2</v>
      </c>
      <c r="AA43" s="11">
        <v>878.74</v>
      </c>
      <c r="AB43" s="11">
        <v>893.9</v>
      </c>
      <c r="AC43" s="11">
        <v>911.19</v>
      </c>
      <c r="AD43" s="11">
        <v>822.04</v>
      </c>
      <c r="AE43" s="11">
        <v>873.79</v>
      </c>
      <c r="AF43" s="11">
        <v>860.62</v>
      </c>
      <c r="AG43" s="11">
        <v>882.15</v>
      </c>
      <c r="AH43" s="11">
        <v>855.07</v>
      </c>
      <c r="AI43" s="11">
        <v>897.8</v>
      </c>
      <c r="AJ43" s="11">
        <v>480.39</v>
      </c>
      <c r="AK43" s="11">
        <v>515.66</v>
      </c>
      <c r="AL43" s="11">
        <v>534.37</v>
      </c>
      <c r="AM43" s="11">
        <v>568.58000000000004</v>
      </c>
      <c r="AN43" s="11">
        <v>515.83000000000004</v>
      </c>
      <c r="AO43" s="11">
        <v>530.46</v>
      </c>
      <c r="AP43" s="11">
        <v>499.08</v>
      </c>
      <c r="AQ43" s="11">
        <v>509.59</v>
      </c>
      <c r="AR43" s="11">
        <v>542.33000000000004</v>
      </c>
      <c r="AS43" s="11">
        <v>475.35</v>
      </c>
      <c r="AT43" s="11">
        <v>515.83000000000004</v>
      </c>
      <c r="AU43" s="11">
        <v>491.16</v>
      </c>
      <c r="AV43" s="11">
        <v>488.36</v>
      </c>
      <c r="AW43" s="11">
        <v>459.1</v>
      </c>
      <c r="AX43" s="11">
        <v>498.42</v>
      </c>
      <c r="AY43" s="11">
        <v>459.68</v>
      </c>
      <c r="AZ43" s="11">
        <v>468.19</v>
      </c>
      <c r="BA43" s="11">
        <v>457.45</v>
      </c>
      <c r="BB43" s="11">
        <v>454.76</v>
      </c>
      <c r="BC43" s="11">
        <v>477.39</v>
      </c>
      <c r="BD43" s="11">
        <v>450.46</v>
      </c>
      <c r="BE43" s="11">
        <v>433.59</v>
      </c>
      <c r="BF43" s="11">
        <v>512.64</v>
      </c>
      <c r="BG43" s="11">
        <v>483.04</v>
      </c>
      <c r="BH43" s="11">
        <v>455.51</v>
      </c>
      <c r="BI43" s="11">
        <v>450.9</v>
      </c>
      <c r="BJ43" s="11">
        <v>445.86</v>
      </c>
      <c r="BK43" s="11">
        <v>472.59</v>
      </c>
      <c r="BL43" s="11">
        <v>509.26</v>
      </c>
      <c r="BM43" s="11">
        <v>514.88</v>
      </c>
      <c r="BN43" s="11">
        <v>503.19</v>
      </c>
      <c r="BO43" s="11">
        <v>505.67</v>
      </c>
      <c r="BP43" s="11">
        <v>518.62</v>
      </c>
      <c r="BQ43" s="11">
        <v>387.44</v>
      </c>
      <c r="BR43" s="11">
        <v>369.11</v>
      </c>
      <c r="BS43" s="11">
        <v>412.91</v>
      </c>
      <c r="BT43" s="11">
        <v>390.02</v>
      </c>
      <c r="BU43" s="11">
        <v>364.09</v>
      </c>
      <c r="BV43" s="11">
        <v>411.22</v>
      </c>
      <c r="BW43" s="11">
        <v>360.37</v>
      </c>
      <c r="BX43" s="11">
        <v>351.19</v>
      </c>
      <c r="BY43" s="11">
        <v>367.87</v>
      </c>
      <c r="BZ43" s="11">
        <v>338.18</v>
      </c>
      <c r="CA43" s="11">
        <v>348.8</v>
      </c>
      <c r="CB43" s="11">
        <v>340.48</v>
      </c>
      <c r="CC43" s="11">
        <v>320.70999999999998</v>
      </c>
      <c r="CD43" s="11">
        <v>323.02999999999997</v>
      </c>
      <c r="CE43" s="11">
        <v>341.69</v>
      </c>
      <c r="CF43" s="11">
        <v>338.59</v>
      </c>
      <c r="CG43" s="11">
        <v>330.83</v>
      </c>
      <c r="CH43" s="11">
        <v>321.60000000000002</v>
      </c>
      <c r="CI43" s="11">
        <v>347.66</v>
      </c>
      <c r="CJ43" s="11">
        <v>426.33</v>
      </c>
      <c r="CK43" s="11">
        <v>373.79</v>
      </c>
      <c r="CL43" s="11">
        <v>346.16</v>
      </c>
      <c r="CM43" s="11">
        <v>464.31</v>
      </c>
      <c r="CN43" s="11">
        <v>449.16</v>
      </c>
      <c r="CO43" s="11">
        <v>423.23</v>
      </c>
      <c r="CP43" s="11">
        <v>443</v>
      </c>
      <c r="CQ43" s="11">
        <v>465.33</v>
      </c>
      <c r="CR43" s="11">
        <v>349.45</v>
      </c>
      <c r="CS43" s="11">
        <v>364.53</v>
      </c>
      <c r="CT43" s="11">
        <v>345.74</v>
      </c>
      <c r="CU43" s="11">
        <v>378.96</v>
      </c>
      <c r="CV43" s="11">
        <v>349.4</v>
      </c>
      <c r="CW43" s="11">
        <v>379.18</v>
      </c>
      <c r="CX43" s="11">
        <v>434.31071391</v>
      </c>
      <c r="CY43" s="11">
        <v>440.70742193000001</v>
      </c>
      <c r="CZ43" s="11">
        <v>528.12832608999997</v>
      </c>
      <c r="DA43" s="11">
        <v>508.88029356999999</v>
      </c>
      <c r="DB43" s="11">
        <v>430.78977881999998</v>
      </c>
      <c r="DC43" s="11">
        <v>391.11274171000002</v>
      </c>
      <c r="DD43" s="11">
        <v>411.85829767000001</v>
      </c>
      <c r="DE43" s="11">
        <v>418.01944195999999</v>
      </c>
      <c r="DF43" s="11">
        <v>478.50414551</v>
      </c>
      <c r="DG43" s="11">
        <v>439.48267196</v>
      </c>
      <c r="DH43" s="11">
        <v>455.57123710000002</v>
      </c>
      <c r="DI43" s="11">
        <v>552.70874344000003</v>
      </c>
      <c r="DJ43" s="11">
        <v>467.26307473000003</v>
      </c>
      <c r="DK43" s="11">
        <v>394.12733383</v>
      </c>
      <c r="DL43" s="11">
        <v>464.56078272000002</v>
      </c>
      <c r="DM43" s="11">
        <v>426.80301574999999</v>
      </c>
      <c r="DN43" s="11">
        <v>399.28150588</v>
      </c>
      <c r="DO43" s="11">
        <v>413.96691718</v>
      </c>
      <c r="DP43" s="11">
        <v>424.42511860000002</v>
      </c>
      <c r="DQ43" s="11">
        <v>432.51741098999997</v>
      </c>
      <c r="DR43" s="11">
        <v>453.67272480999998</v>
      </c>
      <c r="DS43" s="11">
        <v>432.57764939999998</v>
      </c>
      <c r="DT43" s="11">
        <v>445.29556919999999</v>
      </c>
      <c r="DU43" s="11">
        <v>421.01729993999999</v>
      </c>
      <c r="DV43" s="11">
        <v>420.24046046000001</v>
      </c>
      <c r="DW43" s="11">
        <v>427.43626309000001</v>
      </c>
      <c r="DX43" s="11">
        <v>493.57657909</v>
      </c>
      <c r="DY43" s="11">
        <v>373.15439104000001</v>
      </c>
      <c r="DZ43" s="11">
        <v>446.0859183</v>
      </c>
      <c r="EA43" s="11">
        <v>404.58472655000003</v>
      </c>
      <c r="EB43" s="11">
        <v>503.34610364999998</v>
      </c>
      <c r="EC43" s="11">
        <v>451.67510798000001</v>
      </c>
      <c r="ED43" s="11">
        <v>396.58918886999999</v>
      </c>
      <c r="EE43" s="11">
        <v>363.84587712000001</v>
      </c>
      <c r="EF43" s="11">
        <v>381.05750193</v>
      </c>
      <c r="EG43" s="11">
        <v>406.99262589</v>
      </c>
      <c r="EH43" s="11">
        <v>412.94273709999999</v>
      </c>
      <c r="EI43" s="11">
        <v>380.88277955000001</v>
      </c>
      <c r="EJ43" s="11">
        <v>349.15362132000001</v>
      </c>
      <c r="EK43" s="11">
        <v>371.42665088000001</v>
      </c>
      <c r="EL43" s="11">
        <v>350.74585796000002</v>
      </c>
      <c r="EM43" s="11">
        <v>424.25189449999999</v>
      </c>
      <c r="EN43" s="11">
        <v>366.82023021999998</v>
      </c>
      <c r="EO43" s="11">
        <v>354.97930975999998</v>
      </c>
      <c r="EP43" s="11">
        <v>445.07391891999998</v>
      </c>
      <c r="EQ43" s="11">
        <v>393.01505366999999</v>
      </c>
      <c r="ER43" s="11">
        <v>324.30633031999997</v>
      </c>
      <c r="ES43" s="11">
        <v>396.38417152</v>
      </c>
      <c r="ET43" s="11">
        <v>342.51402707</v>
      </c>
      <c r="EU43" s="11">
        <v>346.60782950999999</v>
      </c>
      <c r="EV43" s="11">
        <v>341.57895490999999</v>
      </c>
      <c r="EW43" s="11">
        <v>367.39530896999997</v>
      </c>
      <c r="EX43" s="11">
        <v>362.31054448999998</v>
      </c>
      <c r="EY43" s="11">
        <v>378.01430561000001</v>
      </c>
      <c r="EZ43" s="11">
        <v>345.28877077999999</v>
      </c>
      <c r="FA43" s="11">
        <v>361.19030162000001</v>
      </c>
      <c r="FB43" s="11">
        <v>355.07632068999999</v>
      </c>
      <c r="FC43" s="11">
        <v>338.05234596000003</v>
      </c>
      <c r="FD43" s="11">
        <v>352.77092499000003</v>
      </c>
      <c r="FE43" s="11">
        <v>370.19148144000002</v>
      </c>
      <c r="FF43" s="11">
        <v>305.26652740999998</v>
      </c>
      <c r="FG43" s="11">
        <v>387.89691020999999</v>
      </c>
      <c r="FH43" s="11">
        <v>356.30022561999999</v>
      </c>
      <c r="FI43" s="11">
        <v>439.95811851000002</v>
      </c>
      <c r="FJ43" s="11">
        <v>391.26154002999999</v>
      </c>
      <c r="FK43" s="11">
        <v>343.94856902999999</v>
      </c>
      <c r="FL43" s="11">
        <v>611.60158759000001</v>
      </c>
      <c r="FM43" s="11">
        <v>594.99480043999995</v>
      </c>
      <c r="FN43" s="11">
        <v>943.66358632000004</v>
      </c>
      <c r="FO43" s="11">
        <v>803.14600474999997</v>
      </c>
      <c r="FP43" s="11">
        <v>549.08689199000003</v>
      </c>
      <c r="FQ43" s="11">
        <v>502.57221668</v>
      </c>
      <c r="FR43" s="11">
        <v>501.37954452999998</v>
      </c>
      <c r="FS43" s="11">
        <v>608.13209376999998</v>
      </c>
      <c r="FT43" s="11">
        <v>661.05138983999996</v>
      </c>
      <c r="FU43" s="11">
        <v>654.27475163999998</v>
      </c>
      <c r="FV43" s="11">
        <v>863.07199735999995</v>
      </c>
      <c r="FW43" s="11">
        <v>896.72067478999998</v>
      </c>
      <c r="FX43" s="11">
        <v>726.36145624000005</v>
      </c>
      <c r="FY43" s="11">
        <v>601.08128781999994</v>
      </c>
      <c r="FZ43" s="11">
        <v>667.20116690999998</v>
      </c>
      <c r="GA43" s="11">
        <v>676.44973657000003</v>
      </c>
      <c r="GB43" s="11">
        <v>528.09456554999997</v>
      </c>
      <c r="GC43" s="11">
        <v>647.06544713000005</v>
      </c>
      <c r="GD43" s="11">
        <v>568.27457685000002</v>
      </c>
      <c r="GE43" s="11">
        <v>595.06536648999997</v>
      </c>
      <c r="GF43" s="11">
        <v>643.19876842999997</v>
      </c>
      <c r="GG43" s="11">
        <v>667.46024119000003</v>
      </c>
      <c r="GH43" s="11">
        <v>634.96432250999999</v>
      </c>
      <c r="GI43" s="11">
        <v>568.33935544999997</v>
      </c>
      <c r="GJ43" s="11">
        <v>619.25965567000003</v>
      </c>
      <c r="GK43" s="11">
        <v>590.23049192999997</v>
      </c>
      <c r="GL43" s="11">
        <v>774.14928369999996</v>
      </c>
      <c r="GM43" s="11">
        <v>565.84640221999996</v>
      </c>
      <c r="GN43" s="11">
        <v>601.75125850999996</v>
      </c>
      <c r="GO43" s="11">
        <v>531.90982857999995</v>
      </c>
      <c r="GP43" s="11">
        <v>649.52709826</v>
      </c>
      <c r="GQ43" s="11">
        <v>634.75791236999999</v>
      </c>
      <c r="GR43" s="11">
        <v>532.39234039999997</v>
      </c>
      <c r="GS43" s="12">
        <v>0.44</v>
      </c>
      <c r="GT43" s="12">
        <v>0.85</v>
      </c>
      <c r="GU43" s="12">
        <v>3.05</v>
      </c>
      <c r="GV43" s="12">
        <v>0.45</v>
      </c>
      <c r="GW43" s="12">
        <v>0.49</v>
      </c>
      <c r="GX43" s="12">
        <v>0.56999999999999995</v>
      </c>
      <c r="GY43" s="12">
        <v>1.03</v>
      </c>
      <c r="GZ43" s="12">
        <v>0.16</v>
      </c>
      <c r="HA43" s="12">
        <v>0.17</v>
      </c>
      <c r="HB43" s="12">
        <v>0.36</v>
      </c>
      <c r="HC43" s="12">
        <v>0.35</v>
      </c>
      <c r="HD43" s="12">
        <v>0.02</v>
      </c>
      <c r="HE43" s="12">
        <v>0.41</v>
      </c>
      <c r="HF43" s="12">
        <v>0.12</v>
      </c>
      <c r="HG43" s="12">
        <v>0.43</v>
      </c>
      <c r="HH43" s="12">
        <v>0.43</v>
      </c>
      <c r="HI43" s="12">
        <v>0.11</v>
      </c>
      <c r="HJ43" s="12">
        <v>0.61</v>
      </c>
      <c r="HK43" s="12">
        <v>0.39</v>
      </c>
      <c r="HL43" s="12">
        <v>0.51</v>
      </c>
      <c r="HM43" s="12">
        <v>0.37</v>
      </c>
      <c r="HN43" s="12">
        <v>0.63</v>
      </c>
      <c r="HO43" s="12">
        <v>0.72</v>
      </c>
      <c r="HP43" s="12">
        <v>0.49</v>
      </c>
      <c r="HQ43" s="12">
        <v>0.22</v>
      </c>
      <c r="HR43" s="12">
        <v>0</v>
      </c>
      <c r="HS43" s="12">
        <v>0.2</v>
      </c>
      <c r="HT43" s="12">
        <v>0.65</v>
      </c>
      <c r="HU43" s="12">
        <v>0.31</v>
      </c>
      <c r="HV43" s="12">
        <v>0.62</v>
      </c>
      <c r="HW43" s="12">
        <v>0.33</v>
      </c>
      <c r="HX43" s="12">
        <v>0.43</v>
      </c>
      <c r="HY43" s="12">
        <v>-7.0000000000000007E-2</v>
      </c>
      <c r="HZ43" s="12">
        <v>0.9</v>
      </c>
      <c r="IA43" s="12">
        <v>1.57</v>
      </c>
      <c r="IB43" s="12">
        <v>2.91</v>
      </c>
      <c r="IC43" s="12">
        <v>0.81</v>
      </c>
      <c r="ID43" s="12">
        <v>0.91</v>
      </c>
      <c r="IE43" s="12">
        <v>1.24</v>
      </c>
      <c r="IF43" s="12">
        <v>1.54</v>
      </c>
      <c r="IG43" s="12">
        <v>3.6</v>
      </c>
      <c r="IH43" s="12">
        <v>1.66</v>
      </c>
      <c r="II43" s="12">
        <v>0.89</v>
      </c>
      <c r="IJ43" s="12">
        <v>0.5</v>
      </c>
      <c r="IK43" s="12">
        <v>0.04</v>
      </c>
      <c r="IL43" s="12">
        <v>0.89</v>
      </c>
      <c r="IM43" s="12">
        <v>1.0900000000000001</v>
      </c>
      <c r="IN43" s="12">
        <v>0.55000000000000004</v>
      </c>
      <c r="IO43" s="12">
        <v>0.89</v>
      </c>
      <c r="IP43" s="12">
        <v>0.59</v>
      </c>
      <c r="IQ43" s="12">
        <v>1.96</v>
      </c>
      <c r="IR43" s="12">
        <v>1.28</v>
      </c>
      <c r="IS43" s="12">
        <v>0.96</v>
      </c>
      <c r="IT43" s="12">
        <v>0.88</v>
      </c>
      <c r="IU43" s="12">
        <v>1.01</v>
      </c>
      <c r="IV43" s="12">
        <v>1.1399999999999999</v>
      </c>
      <c r="IW43" s="12">
        <v>0.92</v>
      </c>
      <c r="IX43" s="12">
        <v>0.56000000000000005</v>
      </c>
      <c r="IY43" s="12">
        <v>0.12</v>
      </c>
      <c r="IZ43" s="12">
        <v>1.1499999999999999</v>
      </c>
      <c r="JA43" s="12">
        <v>0.76</v>
      </c>
      <c r="JB43" s="12">
        <v>0.49</v>
      </c>
      <c r="JC43" s="12">
        <v>0.37</v>
      </c>
      <c r="JD43" s="12">
        <v>-0.18</v>
      </c>
      <c r="JE43" s="12">
        <v>1.4</v>
      </c>
      <c r="JF43" s="12">
        <v>0.23</v>
      </c>
      <c r="JG43" s="11">
        <v>0.51</v>
      </c>
      <c r="JH43" s="11">
        <v>0.62</v>
      </c>
      <c r="JI43" s="11">
        <v>3.09</v>
      </c>
      <c r="JJ43" s="11">
        <v>0.47</v>
      </c>
      <c r="JK43" s="11">
        <v>-0.95</v>
      </c>
      <c r="JL43" s="11">
        <v>-0.19</v>
      </c>
      <c r="JM43" s="11">
        <v>0.73</v>
      </c>
      <c r="JN43" s="11">
        <v>0.9</v>
      </c>
      <c r="JO43" s="11">
        <v>3.01</v>
      </c>
      <c r="JP43" s="11">
        <v>0.6</v>
      </c>
      <c r="JQ43" s="11">
        <v>-1.37</v>
      </c>
      <c r="JR43" s="11">
        <v>6.67</v>
      </c>
      <c r="JS43" s="11">
        <v>1.94</v>
      </c>
      <c r="JT43" s="11">
        <v>2.02</v>
      </c>
      <c r="JU43" s="11">
        <v>0.46</v>
      </c>
      <c r="JV43" s="11">
        <v>1.2</v>
      </c>
      <c r="JW43" s="11">
        <v>-1.48</v>
      </c>
      <c r="JX43" s="11">
        <v>0.37</v>
      </c>
      <c r="JY43" s="11">
        <v>-0.38</v>
      </c>
      <c r="JZ43" s="11">
        <v>0.32</v>
      </c>
      <c r="KA43" s="11">
        <v>-0.7</v>
      </c>
      <c r="KB43" s="11">
        <v>0.87</v>
      </c>
      <c r="KC43" s="11">
        <v>0.23</v>
      </c>
      <c r="KD43" s="11">
        <v>0.87</v>
      </c>
      <c r="KE43" s="11">
        <v>0.69</v>
      </c>
      <c r="KF43" s="11">
        <v>-0.49</v>
      </c>
      <c r="KG43" s="11">
        <v>2.92</v>
      </c>
      <c r="KH43" s="11">
        <v>0.52</v>
      </c>
      <c r="KI43" s="11">
        <v>0.64</v>
      </c>
      <c r="KJ43" s="11">
        <v>1.02</v>
      </c>
      <c r="KK43" s="11">
        <v>-0.28999999999999998</v>
      </c>
      <c r="KL43" s="11">
        <v>2.85</v>
      </c>
      <c r="KM43" s="11">
        <v>-1.21</v>
      </c>
    </row>
    <row r="44" spans="1:299" x14ac:dyDescent="0.25">
      <c r="A44">
        <v>42</v>
      </c>
      <c r="B44" s="1">
        <v>41699</v>
      </c>
      <c r="C44" s="11">
        <v>873.2</v>
      </c>
      <c r="D44" s="11">
        <v>889.51</v>
      </c>
      <c r="E44" s="11">
        <v>949.84</v>
      </c>
      <c r="F44" s="11">
        <v>962.83</v>
      </c>
      <c r="G44" s="11">
        <v>881.48</v>
      </c>
      <c r="H44" s="11">
        <v>941.57</v>
      </c>
      <c r="I44" s="11">
        <v>864.12</v>
      </c>
      <c r="J44" s="11">
        <v>884.67</v>
      </c>
      <c r="K44" s="11">
        <v>912.62</v>
      </c>
      <c r="L44" s="11">
        <v>818.23</v>
      </c>
      <c r="M44" s="11">
        <v>869.41</v>
      </c>
      <c r="N44" s="11">
        <v>835.92</v>
      </c>
      <c r="O44" s="11">
        <v>813</v>
      </c>
      <c r="P44" s="11">
        <v>784.36</v>
      </c>
      <c r="Q44" s="11">
        <v>841.96</v>
      </c>
      <c r="R44" s="11">
        <v>800.59</v>
      </c>
      <c r="S44" s="11">
        <v>801.82</v>
      </c>
      <c r="T44" s="11">
        <v>779.29</v>
      </c>
      <c r="U44" s="11">
        <v>811.08</v>
      </c>
      <c r="V44" s="11">
        <v>910.77</v>
      </c>
      <c r="W44" s="11">
        <v>829.45</v>
      </c>
      <c r="X44" s="11">
        <v>788.55</v>
      </c>
      <c r="Y44" s="11">
        <v>988.12</v>
      </c>
      <c r="Z44" s="11">
        <v>938.57</v>
      </c>
      <c r="AA44" s="11">
        <v>883.09</v>
      </c>
      <c r="AB44" s="11">
        <v>897.27</v>
      </c>
      <c r="AC44" s="11">
        <v>916.23</v>
      </c>
      <c r="AD44" s="11">
        <v>827.36</v>
      </c>
      <c r="AE44" s="11">
        <v>876.6</v>
      </c>
      <c r="AF44" s="11">
        <v>864.37</v>
      </c>
      <c r="AG44" s="11">
        <v>884.65</v>
      </c>
      <c r="AH44" s="11">
        <v>858.19</v>
      </c>
      <c r="AI44" s="11">
        <v>899.95</v>
      </c>
      <c r="AJ44" s="11">
        <v>485.63</v>
      </c>
      <c r="AK44" s="11">
        <v>519.67999999999995</v>
      </c>
      <c r="AL44" s="11">
        <v>536.92999999999995</v>
      </c>
      <c r="AM44" s="11">
        <v>572.98</v>
      </c>
      <c r="AN44" s="11">
        <v>517.39</v>
      </c>
      <c r="AO44" s="11">
        <v>530.35</v>
      </c>
      <c r="AP44" s="11">
        <v>504.95</v>
      </c>
      <c r="AQ44" s="11">
        <v>515.64</v>
      </c>
      <c r="AR44" s="11">
        <v>544.88</v>
      </c>
      <c r="AS44" s="11">
        <v>479.71</v>
      </c>
      <c r="AT44" s="11">
        <v>517.75</v>
      </c>
      <c r="AU44" s="11">
        <v>495.45</v>
      </c>
      <c r="AV44" s="11">
        <v>492.41</v>
      </c>
      <c r="AW44" s="11">
        <v>461.43</v>
      </c>
      <c r="AX44" s="11">
        <v>500.36</v>
      </c>
      <c r="AY44" s="11">
        <v>462.09</v>
      </c>
      <c r="AZ44" s="11">
        <v>470.99</v>
      </c>
      <c r="BA44" s="11">
        <v>457.81</v>
      </c>
      <c r="BB44" s="11">
        <v>463.42</v>
      </c>
      <c r="BC44" s="11">
        <v>484.67</v>
      </c>
      <c r="BD44" s="11">
        <v>455.77</v>
      </c>
      <c r="BE44" s="11">
        <v>442.53</v>
      </c>
      <c r="BF44" s="11">
        <v>523.80999999999995</v>
      </c>
      <c r="BG44" s="11">
        <v>489.81</v>
      </c>
      <c r="BH44" s="11">
        <v>459.55</v>
      </c>
      <c r="BI44" s="11">
        <v>454.27</v>
      </c>
      <c r="BJ44" s="11">
        <v>449.84</v>
      </c>
      <c r="BK44" s="11">
        <v>477.79</v>
      </c>
      <c r="BL44" s="11">
        <v>512.07000000000005</v>
      </c>
      <c r="BM44" s="11">
        <v>518.63</v>
      </c>
      <c r="BN44" s="11">
        <v>505.69</v>
      </c>
      <c r="BO44" s="11">
        <v>508.79</v>
      </c>
      <c r="BP44" s="11">
        <v>520.77</v>
      </c>
      <c r="BQ44" s="11">
        <v>387.57</v>
      </c>
      <c r="BR44" s="11">
        <v>369.83</v>
      </c>
      <c r="BS44" s="11">
        <v>412.91</v>
      </c>
      <c r="BT44" s="11">
        <v>389.85</v>
      </c>
      <c r="BU44" s="11">
        <v>364.09</v>
      </c>
      <c r="BV44" s="11">
        <v>411.22</v>
      </c>
      <c r="BW44" s="11">
        <v>359.17</v>
      </c>
      <c r="BX44" s="11">
        <v>369.03</v>
      </c>
      <c r="BY44" s="11">
        <v>367.74</v>
      </c>
      <c r="BZ44" s="11">
        <v>338.52</v>
      </c>
      <c r="CA44" s="11">
        <v>351.66</v>
      </c>
      <c r="CB44" s="11">
        <v>340.47</v>
      </c>
      <c r="CC44" s="11">
        <v>320.58999999999997</v>
      </c>
      <c r="CD44" s="11">
        <v>322.93</v>
      </c>
      <c r="CE44" s="11">
        <v>341.6</v>
      </c>
      <c r="CF44" s="11">
        <v>338.5</v>
      </c>
      <c r="CG44" s="11">
        <v>330.83</v>
      </c>
      <c r="CH44" s="11">
        <v>321.48</v>
      </c>
      <c r="CI44" s="11">
        <v>347.66</v>
      </c>
      <c r="CJ44" s="11">
        <v>426.1</v>
      </c>
      <c r="CK44" s="11">
        <v>373.68</v>
      </c>
      <c r="CL44" s="11">
        <v>346.02</v>
      </c>
      <c r="CM44" s="11">
        <v>464.31</v>
      </c>
      <c r="CN44" s="11">
        <v>448.76</v>
      </c>
      <c r="CO44" s="11">
        <v>423.54</v>
      </c>
      <c r="CP44" s="11">
        <v>443</v>
      </c>
      <c r="CQ44" s="11">
        <v>466.39</v>
      </c>
      <c r="CR44" s="11">
        <v>349.57</v>
      </c>
      <c r="CS44" s="11">
        <v>364.53</v>
      </c>
      <c r="CT44" s="11">
        <v>345.74</v>
      </c>
      <c r="CU44" s="11">
        <v>378.96</v>
      </c>
      <c r="CV44" s="11">
        <v>349.4</v>
      </c>
      <c r="CW44" s="11">
        <v>379.18</v>
      </c>
      <c r="CX44" s="11">
        <v>437.00344034</v>
      </c>
      <c r="CY44" s="11">
        <v>443.08724201000001</v>
      </c>
      <c r="CZ44" s="11">
        <v>529.55427256999997</v>
      </c>
      <c r="DA44" s="11">
        <v>511.11936686000001</v>
      </c>
      <c r="DB44" s="11">
        <v>431.56520042</v>
      </c>
      <c r="DC44" s="11">
        <v>391.07363043999999</v>
      </c>
      <c r="DD44" s="11">
        <v>414.08233247999999</v>
      </c>
      <c r="DE44" s="11">
        <v>429.64038245</v>
      </c>
      <c r="DF44" s="11">
        <v>479.7961067</v>
      </c>
      <c r="DG44" s="11">
        <v>442.03167145999998</v>
      </c>
      <c r="DH44" s="11">
        <v>458.0768789</v>
      </c>
      <c r="DI44" s="11">
        <v>555.52755803000002</v>
      </c>
      <c r="DJ44" s="11">
        <v>469.5526638</v>
      </c>
      <c r="DK44" s="11">
        <v>395.27030309999998</v>
      </c>
      <c r="DL44" s="11">
        <v>465.58281643999999</v>
      </c>
      <c r="DM44" s="11">
        <v>428.04074450000002</v>
      </c>
      <c r="DN44" s="11">
        <v>400.67899115</v>
      </c>
      <c r="DO44" s="11">
        <v>414.09110726</v>
      </c>
      <c r="DP44" s="11">
        <v>429.00890987999998</v>
      </c>
      <c r="DQ44" s="11">
        <v>435.89104680000003</v>
      </c>
      <c r="DR44" s="11">
        <v>456.53086297999999</v>
      </c>
      <c r="DS44" s="11">
        <v>437.46577683999999</v>
      </c>
      <c r="DT44" s="11">
        <v>450.37193868999998</v>
      </c>
      <c r="DU44" s="11">
        <v>423.88021758000002</v>
      </c>
      <c r="DV44" s="11">
        <v>422.34166276000002</v>
      </c>
      <c r="DW44" s="11">
        <v>429.06052089000002</v>
      </c>
      <c r="DX44" s="11">
        <v>496.29125026999998</v>
      </c>
      <c r="DY44" s="11">
        <v>375.57989457999997</v>
      </c>
      <c r="DZ44" s="11">
        <v>447.51339324000003</v>
      </c>
      <c r="EA44" s="11">
        <v>406.36489934999997</v>
      </c>
      <c r="EB44" s="11">
        <v>504.75547274000002</v>
      </c>
      <c r="EC44" s="11">
        <v>453.30113836999999</v>
      </c>
      <c r="ED44" s="11">
        <v>397.54100291999998</v>
      </c>
      <c r="EE44" s="11">
        <v>367.81179717999999</v>
      </c>
      <c r="EF44" s="11">
        <v>384.02975044999999</v>
      </c>
      <c r="EG44" s="11">
        <v>408.94619048999999</v>
      </c>
      <c r="EH44" s="11">
        <v>416.12239618000001</v>
      </c>
      <c r="EI44" s="11">
        <v>382.02542789</v>
      </c>
      <c r="EJ44" s="11">
        <v>349.08379059999999</v>
      </c>
      <c r="EK44" s="11">
        <v>375.80948536</v>
      </c>
      <c r="EL44" s="11">
        <v>354.91973367000003</v>
      </c>
      <c r="EM44" s="11">
        <v>426.24587839999998</v>
      </c>
      <c r="EN44" s="11">
        <v>370.19497633999998</v>
      </c>
      <c r="EO44" s="11">
        <v>356.29273320999999</v>
      </c>
      <c r="EP44" s="11">
        <v>448.94606200999999</v>
      </c>
      <c r="EQ44" s="11">
        <v>396.27707862</v>
      </c>
      <c r="ER44" s="11">
        <v>325.9602926</v>
      </c>
      <c r="ES44" s="11">
        <v>397.93006979</v>
      </c>
      <c r="ET44" s="11">
        <v>344.29510001</v>
      </c>
      <c r="EU44" s="11">
        <v>348.68747648999999</v>
      </c>
      <c r="EV44" s="11">
        <v>341.85221806999999</v>
      </c>
      <c r="EW44" s="11">
        <v>374.37581984000002</v>
      </c>
      <c r="EX44" s="11">
        <v>367.81766477000002</v>
      </c>
      <c r="EY44" s="11">
        <v>382.47487441999999</v>
      </c>
      <c r="EZ44" s="11">
        <v>352.40171945999998</v>
      </c>
      <c r="FA44" s="11">
        <v>369.0642502</v>
      </c>
      <c r="FB44" s="11">
        <v>360.04738917999998</v>
      </c>
      <c r="FC44" s="11">
        <v>341.06101183999999</v>
      </c>
      <c r="FD44" s="11">
        <v>355.41670692999998</v>
      </c>
      <c r="FE44" s="11">
        <v>373.48618562000001</v>
      </c>
      <c r="FF44" s="11">
        <v>308.62445921</v>
      </c>
      <c r="FG44" s="11">
        <v>390.03034322000002</v>
      </c>
      <c r="FH44" s="11">
        <v>358.90121727000002</v>
      </c>
      <c r="FI44" s="11">
        <v>442.15790909999998</v>
      </c>
      <c r="FJ44" s="11">
        <v>393.68736158000002</v>
      </c>
      <c r="FK44" s="11">
        <v>345.35875815999998</v>
      </c>
      <c r="FL44" s="11">
        <v>611.78506806999997</v>
      </c>
      <c r="FM44" s="11">
        <v>596.18479004000005</v>
      </c>
      <c r="FN44" s="11">
        <v>943.66358632000004</v>
      </c>
      <c r="FO44" s="11">
        <v>802.82474635000005</v>
      </c>
      <c r="FP44" s="11">
        <v>549.08689199000003</v>
      </c>
      <c r="FQ44" s="11">
        <v>502.57221668</v>
      </c>
      <c r="FR44" s="11">
        <v>499.72499203000001</v>
      </c>
      <c r="FS44" s="11">
        <v>639.02520413000002</v>
      </c>
      <c r="FT44" s="11">
        <v>660.78696927999999</v>
      </c>
      <c r="FU44" s="11">
        <v>654.92902638999999</v>
      </c>
      <c r="FV44" s="11">
        <v>870.14918774</v>
      </c>
      <c r="FW44" s="11">
        <v>896.72067478999998</v>
      </c>
      <c r="FX44" s="11">
        <v>726.07091165999998</v>
      </c>
      <c r="FY44" s="11">
        <v>600.90096343000005</v>
      </c>
      <c r="FZ44" s="11">
        <v>667.00100655999995</v>
      </c>
      <c r="GA44" s="11">
        <v>676.24680164999995</v>
      </c>
      <c r="GB44" s="11">
        <v>528.09456554999997</v>
      </c>
      <c r="GC44" s="11">
        <v>646.80662095000002</v>
      </c>
      <c r="GD44" s="11">
        <v>568.27457685000002</v>
      </c>
      <c r="GE44" s="11">
        <v>594.76783380999996</v>
      </c>
      <c r="GF44" s="11">
        <v>643.00580879999995</v>
      </c>
      <c r="GG44" s="11">
        <v>667.19325708999997</v>
      </c>
      <c r="GH44" s="11">
        <v>634.96432250999999</v>
      </c>
      <c r="GI44" s="11">
        <v>567.82785003000004</v>
      </c>
      <c r="GJ44" s="11">
        <v>619.69313742999998</v>
      </c>
      <c r="GK44" s="11">
        <v>590.23049192999997</v>
      </c>
      <c r="GL44" s="11">
        <v>775.92982704999997</v>
      </c>
      <c r="GM44" s="11">
        <v>566.01615614000002</v>
      </c>
      <c r="GN44" s="11">
        <v>601.75125850999996</v>
      </c>
      <c r="GO44" s="11">
        <v>531.90982857999995</v>
      </c>
      <c r="GP44" s="11">
        <v>649.52709826</v>
      </c>
      <c r="GQ44" s="11">
        <v>634.75791236999999</v>
      </c>
      <c r="GR44" s="11">
        <v>532.39234039999997</v>
      </c>
      <c r="GS44" s="12">
        <v>0.62</v>
      </c>
      <c r="GT44" s="12">
        <v>0.54</v>
      </c>
      <c r="GU44" s="12">
        <v>0.27</v>
      </c>
      <c r="GV44" s="12">
        <v>0.44</v>
      </c>
      <c r="GW44" s="12">
        <v>0.18</v>
      </c>
      <c r="GX44" s="12">
        <v>-0.01</v>
      </c>
      <c r="GY44" s="12">
        <v>0.54</v>
      </c>
      <c r="GZ44" s="12">
        <v>2.78</v>
      </c>
      <c r="HA44" s="12">
        <v>0.27</v>
      </c>
      <c r="HB44" s="12">
        <v>0.57999999999999996</v>
      </c>
      <c r="HC44" s="12">
        <v>0.55000000000000004</v>
      </c>
      <c r="HD44" s="12">
        <v>0.51</v>
      </c>
      <c r="HE44" s="12">
        <v>0.49</v>
      </c>
      <c r="HF44" s="12">
        <v>0.28999999999999998</v>
      </c>
      <c r="HG44" s="12">
        <v>0.22</v>
      </c>
      <c r="HH44" s="12">
        <v>0.28999999999999998</v>
      </c>
      <c r="HI44" s="12">
        <v>0.35</v>
      </c>
      <c r="HJ44" s="12">
        <v>0.03</v>
      </c>
      <c r="HK44" s="12">
        <v>1.08</v>
      </c>
      <c r="HL44" s="12">
        <v>0.78</v>
      </c>
      <c r="HM44" s="12">
        <v>0.63</v>
      </c>
      <c r="HN44" s="12">
        <v>1.1299999999999999</v>
      </c>
      <c r="HO44" s="12">
        <v>1.1399999999999999</v>
      </c>
      <c r="HP44" s="12">
        <v>0.68</v>
      </c>
      <c r="HQ44" s="12">
        <v>0.5</v>
      </c>
      <c r="HR44" s="12">
        <v>0.38</v>
      </c>
      <c r="HS44" s="12">
        <v>0.55000000000000004</v>
      </c>
      <c r="HT44" s="12">
        <v>0.65</v>
      </c>
      <c r="HU44" s="12">
        <v>0.32</v>
      </c>
      <c r="HV44" s="12">
        <v>0.44</v>
      </c>
      <c r="HW44" s="12">
        <v>0.28000000000000003</v>
      </c>
      <c r="HX44" s="12">
        <v>0.36</v>
      </c>
      <c r="HY44" s="12">
        <v>0.24</v>
      </c>
      <c r="HZ44" s="12">
        <v>1.52</v>
      </c>
      <c r="IA44" s="12">
        <v>2.12</v>
      </c>
      <c r="IB44" s="12">
        <v>3.19</v>
      </c>
      <c r="IC44" s="12">
        <v>1.26</v>
      </c>
      <c r="ID44" s="12">
        <v>1.0900000000000001</v>
      </c>
      <c r="IE44" s="12">
        <v>1.23</v>
      </c>
      <c r="IF44" s="12">
        <v>2.09</v>
      </c>
      <c r="IG44" s="12">
        <v>6.48</v>
      </c>
      <c r="IH44" s="12">
        <v>1.93</v>
      </c>
      <c r="II44" s="12">
        <v>1.48</v>
      </c>
      <c r="IJ44" s="12">
        <v>1.06</v>
      </c>
      <c r="IK44" s="12">
        <v>0.55000000000000004</v>
      </c>
      <c r="IL44" s="12">
        <v>1.38</v>
      </c>
      <c r="IM44" s="12">
        <v>1.38</v>
      </c>
      <c r="IN44" s="12">
        <v>0.77</v>
      </c>
      <c r="IO44" s="12">
        <v>1.19</v>
      </c>
      <c r="IP44" s="12">
        <v>0.94</v>
      </c>
      <c r="IQ44" s="12">
        <v>2</v>
      </c>
      <c r="IR44" s="12">
        <v>2.37</v>
      </c>
      <c r="IS44" s="12">
        <v>1.74</v>
      </c>
      <c r="IT44" s="12">
        <v>1.52</v>
      </c>
      <c r="IU44" s="12">
        <v>2.15</v>
      </c>
      <c r="IV44" s="12">
        <v>2.29</v>
      </c>
      <c r="IW44" s="12">
        <v>1.61</v>
      </c>
      <c r="IX44" s="12">
        <v>1.06</v>
      </c>
      <c r="IY44" s="12">
        <v>0.5</v>
      </c>
      <c r="IZ44" s="12">
        <v>1.71</v>
      </c>
      <c r="JA44" s="12">
        <v>1.41</v>
      </c>
      <c r="JB44" s="12">
        <v>0.81</v>
      </c>
      <c r="JC44" s="12">
        <v>0.81</v>
      </c>
      <c r="JD44" s="12">
        <v>0.11</v>
      </c>
      <c r="JE44" s="12">
        <v>1.77</v>
      </c>
      <c r="JF44" s="12">
        <v>0.47</v>
      </c>
      <c r="JG44" s="11">
        <v>0.94</v>
      </c>
      <c r="JH44" s="11">
        <v>0.94</v>
      </c>
      <c r="JI44" s="11">
        <v>-0.09</v>
      </c>
      <c r="JJ44" s="11">
        <v>0.95</v>
      </c>
      <c r="JK44" s="11">
        <v>-0.3</v>
      </c>
      <c r="JL44" s="11">
        <v>-0.46</v>
      </c>
      <c r="JM44" s="11">
        <v>1.1100000000000001</v>
      </c>
      <c r="JN44" s="11">
        <v>3.97</v>
      </c>
      <c r="JO44" s="11">
        <v>2.99</v>
      </c>
      <c r="JP44" s="11">
        <v>0.95</v>
      </c>
      <c r="JQ44" s="11">
        <v>-1.03</v>
      </c>
      <c r="JR44" s="11">
        <v>3.28</v>
      </c>
      <c r="JS44" s="11">
        <v>2.44</v>
      </c>
      <c r="JT44" s="11">
        <v>2.29</v>
      </c>
      <c r="JU44" s="11">
        <v>0.62</v>
      </c>
      <c r="JV44" s="11">
        <v>1.23</v>
      </c>
      <c r="JW44" s="11">
        <v>-1.3</v>
      </c>
      <c r="JX44" s="11">
        <v>7.0000000000000007E-2</v>
      </c>
      <c r="JY44" s="11">
        <v>0.91</v>
      </c>
      <c r="JZ44" s="11">
        <v>1.06</v>
      </c>
      <c r="KA44" s="11">
        <v>-0.19</v>
      </c>
      <c r="KB44" s="11">
        <v>2.19</v>
      </c>
      <c r="KC44" s="11">
        <v>1.31</v>
      </c>
      <c r="KD44" s="11">
        <v>1.55</v>
      </c>
      <c r="KE44" s="11">
        <v>0.51</v>
      </c>
      <c r="KF44" s="11">
        <v>-0.9</v>
      </c>
      <c r="KG44" s="11">
        <v>3.37</v>
      </c>
      <c r="KH44" s="11">
        <v>0.13</v>
      </c>
      <c r="KI44" s="11">
        <v>1.03</v>
      </c>
      <c r="KJ44" s="11">
        <v>1.39</v>
      </c>
      <c r="KK44" s="11">
        <v>0.13</v>
      </c>
      <c r="KL44" s="11">
        <v>3.27</v>
      </c>
      <c r="KM44" s="11">
        <v>-0.9</v>
      </c>
    </row>
    <row r="45" spans="1:299" x14ac:dyDescent="0.25">
      <c r="A45">
        <v>43</v>
      </c>
      <c r="B45" s="1">
        <v>41730</v>
      </c>
      <c r="C45" s="11">
        <v>877.19</v>
      </c>
      <c r="D45" s="11">
        <v>889.74</v>
      </c>
      <c r="E45" s="11">
        <v>953.35</v>
      </c>
      <c r="F45" s="11">
        <v>964.38</v>
      </c>
      <c r="G45" s="11">
        <v>883.35</v>
      </c>
      <c r="H45" s="11">
        <v>941.75</v>
      </c>
      <c r="I45" s="11">
        <v>862.76</v>
      </c>
      <c r="J45" s="11">
        <v>884.85</v>
      </c>
      <c r="K45" s="11">
        <v>912.64</v>
      </c>
      <c r="L45" s="11">
        <v>826.76</v>
      </c>
      <c r="M45" s="11">
        <v>869.69</v>
      </c>
      <c r="N45" s="11">
        <v>837.45</v>
      </c>
      <c r="O45" s="11">
        <v>816.42</v>
      </c>
      <c r="P45" s="11">
        <v>785.5</v>
      </c>
      <c r="Q45" s="11">
        <v>846.1</v>
      </c>
      <c r="R45" s="11">
        <v>808.77</v>
      </c>
      <c r="S45" s="11">
        <v>803.35</v>
      </c>
      <c r="T45" s="11">
        <v>779.85</v>
      </c>
      <c r="U45" s="11">
        <v>832.87</v>
      </c>
      <c r="V45" s="11">
        <v>912.44</v>
      </c>
      <c r="W45" s="11">
        <v>830.91</v>
      </c>
      <c r="X45" s="11">
        <v>793.61</v>
      </c>
      <c r="Y45" s="11">
        <v>990.45</v>
      </c>
      <c r="Z45" s="11">
        <v>939.85</v>
      </c>
      <c r="AA45" s="11">
        <v>886.85</v>
      </c>
      <c r="AB45" s="11">
        <v>902.57</v>
      </c>
      <c r="AC45" s="11">
        <v>916.62</v>
      </c>
      <c r="AD45" s="11">
        <v>831.8</v>
      </c>
      <c r="AE45" s="11">
        <v>878.69</v>
      </c>
      <c r="AF45" s="11">
        <v>866.4</v>
      </c>
      <c r="AG45" s="11">
        <v>886.08</v>
      </c>
      <c r="AH45" s="11">
        <v>862.27</v>
      </c>
      <c r="AI45" s="11">
        <v>900.2</v>
      </c>
      <c r="AJ45" s="11">
        <v>487.48</v>
      </c>
      <c r="AK45" s="11">
        <v>520.30999999999995</v>
      </c>
      <c r="AL45" s="11">
        <v>547.66999999999996</v>
      </c>
      <c r="AM45" s="11">
        <v>572.89</v>
      </c>
      <c r="AN45" s="11">
        <v>519.26</v>
      </c>
      <c r="AO45" s="11">
        <v>530.53</v>
      </c>
      <c r="AP45" s="11">
        <v>503.59</v>
      </c>
      <c r="AQ45" s="11">
        <v>515.82000000000005</v>
      </c>
      <c r="AR45" s="11">
        <v>544.9</v>
      </c>
      <c r="AS45" s="11">
        <v>481.24</v>
      </c>
      <c r="AT45" s="11">
        <v>516.34</v>
      </c>
      <c r="AU45" s="11">
        <v>496.98</v>
      </c>
      <c r="AV45" s="11">
        <v>495.84</v>
      </c>
      <c r="AW45" s="11">
        <v>462.57</v>
      </c>
      <c r="AX45" s="11">
        <v>504.5</v>
      </c>
      <c r="AY45" s="11">
        <v>470.27</v>
      </c>
      <c r="AZ45" s="11">
        <v>472.52</v>
      </c>
      <c r="BA45" s="11">
        <v>458.37</v>
      </c>
      <c r="BB45" s="11">
        <v>460.64</v>
      </c>
      <c r="BC45" s="11">
        <v>486.34</v>
      </c>
      <c r="BD45" s="11">
        <v>457.23</v>
      </c>
      <c r="BE45" s="11">
        <v>447.45</v>
      </c>
      <c r="BF45" s="11">
        <v>526.14</v>
      </c>
      <c r="BG45" s="11">
        <v>491.09</v>
      </c>
      <c r="BH45" s="11">
        <v>463.35</v>
      </c>
      <c r="BI45" s="11">
        <v>459.57</v>
      </c>
      <c r="BJ45" s="11">
        <v>450.38</v>
      </c>
      <c r="BK45" s="11">
        <v>482.23</v>
      </c>
      <c r="BL45" s="11">
        <v>514.16</v>
      </c>
      <c r="BM45" s="11">
        <v>520.66</v>
      </c>
      <c r="BN45" s="11">
        <v>507.12</v>
      </c>
      <c r="BO45" s="11">
        <v>512.87</v>
      </c>
      <c r="BP45" s="11">
        <v>521.02</v>
      </c>
      <c r="BQ45" s="11">
        <v>389.71</v>
      </c>
      <c r="BR45" s="11">
        <v>369.43</v>
      </c>
      <c r="BS45" s="11">
        <v>405.68</v>
      </c>
      <c r="BT45" s="11">
        <v>391.49</v>
      </c>
      <c r="BU45" s="11">
        <v>364.09</v>
      </c>
      <c r="BV45" s="11">
        <v>411.22</v>
      </c>
      <c r="BW45" s="11">
        <v>359.17</v>
      </c>
      <c r="BX45" s="11">
        <v>369.03</v>
      </c>
      <c r="BY45" s="11">
        <v>367.74</v>
      </c>
      <c r="BZ45" s="11">
        <v>345.52</v>
      </c>
      <c r="CA45" s="11">
        <v>353.35</v>
      </c>
      <c r="CB45" s="11">
        <v>340.47</v>
      </c>
      <c r="CC45" s="11">
        <v>320.58</v>
      </c>
      <c r="CD45" s="11">
        <v>322.93</v>
      </c>
      <c r="CE45" s="11">
        <v>341.6</v>
      </c>
      <c r="CF45" s="11">
        <v>338.5</v>
      </c>
      <c r="CG45" s="11">
        <v>330.83</v>
      </c>
      <c r="CH45" s="11">
        <v>321.48</v>
      </c>
      <c r="CI45" s="11">
        <v>372.23</v>
      </c>
      <c r="CJ45" s="11">
        <v>426.1</v>
      </c>
      <c r="CK45" s="11">
        <v>373.68</v>
      </c>
      <c r="CL45" s="11">
        <v>346.16</v>
      </c>
      <c r="CM45" s="11">
        <v>464.31</v>
      </c>
      <c r="CN45" s="11">
        <v>448.76</v>
      </c>
      <c r="CO45" s="11">
        <v>423.5</v>
      </c>
      <c r="CP45" s="11">
        <v>443</v>
      </c>
      <c r="CQ45" s="11">
        <v>466.24</v>
      </c>
      <c r="CR45" s="11">
        <v>349.57</v>
      </c>
      <c r="CS45" s="11">
        <v>364.53</v>
      </c>
      <c r="CT45" s="11">
        <v>345.74</v>
      </c>
      <c r="CU45" s="11">
        <v>378.96</v>
      </c>
      <c r="CV45" s="11">
        <v>349.4</v>
      </c>
      <c r="CW45" s="11">
        <v>379.18</v>
      </c>
      <c r="CX45" s="11">
        <v>439.01365616999999</v>
      </c>
      <c r="CY45" s="11">
        <v>443.22016817999997</v>
      </c>
      <c r="CZ45" s="11">
        <v>531.51362338000001</v>
      </c>
      <c r="DA45" s="11">
        <v>511.93715785000001</v>
      </c>
      <c r="DB45" s="11">
        <v>432.47148734000001</v>
      </c>
      <c r="DC45" s="11">
        <v>391.15184517</v>
      </c>
      <c r="DD45" s="11">
        <v>413.41980074999998</v>
      </c>
      <c r="DE45" s="11">
        <v>429.72631052999998</v>
      </c>
      <c r="DF45" s="11">
        <v>479.7961067</v>
      </c>
      <c r="DG45" s="11">
        <v>446.62880084</v>
      </c>
      <c r="DH45" s="11">
        <v>458.21430196</v>
      </c>
      <c r="DI45" s="11">
        <v>556.52750762999995</v>
      </c>
      <c r="DJ45" s="11">
        <v>471.52478499</v>
      </c>
      <c r="DK45" s="11">
        <v>395.86320855000002</v>
      </c>
      <c r="DL45" s="11">
        <v>467.86417224000002</v>
      </c>
      <c r="DM45" s="11">
        <v>432.40676008999998</v>
      </c>
      <c r="DN45" s="11">
        <v>401.44028122999998</v>
      </c>
      <c r="DO45" s="11">
        <v>414.38097104000002</v>
      </c>
      <c r="DP45" s="11">
        <v>440.54924956000002</v>
      </c>
      <c r="DQ45" s="11">
        <v>436.67565067999999</v>
      </c>
      <c r="DR45" s="11">
        <v>457.35261852999997</v>
      </c>
      <c r="DS45" s="11">
        <v>440.26555781000002</v>
      </c>
      <c r="DT45" s="11">
        <v>451.45283133999999</v>
      </c>
      <c r="DU45" s="11">
        <v>424.47364987999998</v>
      </c>
      <c r="DV45" s="11">
        <v>424.15773191</v>
      </c>
      <c r="DW45" s="11">
        <v>431.59197796000001</v>
      </c>
      <c r="DX45" s="11">
        <v>496.48976677000002</v>
      </c>
      <c r="DY45" s="11">
        <v>377.60802601</v>
      </c>
      <c r="DZ45" s="11">
        <v>448.58742538000001</v>
      </c>
      <c r="EA45" s="11">
        <v>407.29953862000002</v>
      </c>
      <c r="EB45" s="11">
        <v>505.56308150000001</v>
      </c>
      <c r="EC45" s="11">
        <v>455.47698382999999</v>
      </c>
      <c r="ED45" s="11">
        <v>397.66026521999999</v>
      </c>
      <c r="EE45" s="11">
        <v>369.20948200999999</v>
      </c>
      <c r="EF45" s="11">
        <v>384.49058615000001</v>
      </c>
      <c r="EG45" s="11">
        <v>417.12511430000001</v>
      </c>
      <c r="EH45" s="11">
        <v>416.0391717</v>
      </c>
      <c r="EI45" s="11">
        <v>383.40071942999998</v>
      </c>
      <c r="EJ45" s="11">
        <v>349.18851574000001</v>
      </c>
      <c r="EK45" s="11">
        <v>374.79479974999998</v>
      </c>
      <c r="EL45" s="11">
        <v>355.02620959000001</v>
      </c>
      <c r="EM45" s="11">
        <v>426.24587839999998</v>
      </c>
      <c r="EN45" s="11">
        <v>371.37960026000002</v>
      </c>
      <c r="EO45" s="11">
        <v>355.33074283000002</v>
      </c>
      <c r="EP45" s="11">
        <v>450.33779479999998</v>
      </c>
      <c r="EQ45" s="11">
        <v>399.05101817000002</v>
      </c>
      <c r="ER45" s="11">
        <v>326.77519332999998</v>
      </c>
      <c r="ES45" s="11">
        <v>401.23288937000001</v>
      </c>
      <c r="ET45" s="11">
        <v>350.38912327999998</v>
      </c>
      <c r="EU45" s="11">
        <v>349.80327641000002</v>
      </c>
      <c r="EV45" s="11">
        <v>342.26244072999998</v>
      </c>
      <c r="EW45" s="11">
        <v>372.12956492000001</v>
      </c>
      <c r="EX45" s="11">
        <v>369.06824483000003</v>
      </c>
      <c r="EY45" s="11">
        <v>383.69879401999998</v>
      </c>
      <c r="EZ45" s="11">
        <v>356.31337854999998</v>
      </c>
      <c r="FA45" s="11">
        <v>370.68813290000003</v>
      </c>
      <c r="FB45" s="11">
        <v>360.98351238999999</v>
      </c>
      <c r="FC45" s="11">
        <v>343.89181824000002</v>
      </c>
      <c r="FD45" s="11">
        <v>359.57508239999999</v>
      </c>
      <c r="FE45" s="11">
        <v>373.93436903999998</v>
      </c>
      <c r="FF45" s="11">
        <v>311.49466668000002</v>
      </c>
      <c r="FG45" s="11">
        <v>391.62946763000002</v>
      </c>
      <c r="FH45" s="11">
        <v>360.30093202</v>
      </c>
      <c r="FI45" s="11">
        <v>443.39595125</v>
      </c>
      <c r="FJ45" s="11">
        <v>396.83686046999998</v>
      </c>
      <c r="FK45" s="11">
        <v>345.53143754000001</v>
      </c>
      <c r="FL45" s="11">
        <v>615.14988593999999</v>
      </c>
      <c r="FM45" s="11">
        <v>595.52898676999996</v>
      </c>
      <c r="FN45" s="11">
        <v>927.14947356000005</v>
      </c>
      <c r="FO45" s="11">
        <v>806.19661027999996</v>
      </c>
      <c r="FP45" s="11">
        <v>549.08689199000003</v>
      </c>
      <c r="FQ45" s="11">
        <v>502.57221668</v>
      </c>
      <c r="FR45" s="11">
        <v>499.72499203000001</v>
      </c>
      <c r="FS45" s="11">
        <v>639.02520413000002</v>
      </c>
      <c r="FT45" s="11">
        <v>660.78696927999999</v>
      </c>
      <c r="FU45" s="11">
        <v>668.48605724000004</v>
      </c>
      <c r="FV45" s="11">
        <v>874.32590384000002</v>
      </c>
      <c r="FW45" s="11">
        <v>896.72067478999998</v>
      </c>
      <c r="FX45" s="11">
        <v>726.07091165999998</v>
      </c>
      <c r="FY45" s="11">
        <v>600.90096343000005</v>
      </c>
      <c r="FZ45" s="11">
        <v>667.00100655999995</v>
      </c>
      <c r="GA45" s="11">
        <v>676.24680164999995</v>
      </c>
      <c r="GB45" s="11">
        <v>528.09456554999997</v>
      </c>
      <c r="GC45" s="11">
        <v>646.80662095000002</v>
      </c>
      <c r="GD45" s="11">
        <v>608.45158943000001</v>
      </c>
      <c r="GE45" s="11">
        <v>594.76783380999996</v>
      </c>
      <c r="GF45" s="11">
        <v>643.00580879999995</v>
      </c>
      <c r="GG45" s="11">
        <v>667.46013439000001</v>
      </c>
      <c r="GH45" s="11">
        <v>634.96432250999999</v>
      </c>
      <c r="GI45" s="11">
        <v>567.82785003000004</v>
      </c>
      <c r="GJ45" s="11">
        <v>619.63116811999998</v>
      </c>
      <c r="GK45" s="11">
        <v>590.23049192999997</v>
      </c>
      <c r="GL45" s="11">
        <v>775.69704809999996</v>
      </c>
      <c r="GM45" s="11">
        <v>566.01615614000002</v>
      </c>
      <c r="GN45" s="11">
        <v>601.75125850999996</v>
      </c>
      <c r="GO45" s="11">
        <v>531.90982857999995</v>
      </c>
      <c r="GP45" s="11">
        <v>649.52709826</v>
      </c>
      <c r="GQ45" s="11">
        <v>634.75791236999999</v>
      </c>
      <c r="GR45" s="11">
        <v>532.39234039999997</v>
      </c>
      <c r="GS45" s="12">
        <v>0.46</v>
      </c>
      <c r="GT45" s="12">
        <v>0.03</v>
      </c>
      <c r="GU45" s="12">
        <v>0.37</v>
      </c>
      <c r="GV45" s="12">
        <v>0.16</v>
      </c>
      <c r="GW45" s="12">
        <v>0.21</v>
      </c>
      <c r="GX45" s="12">
        <v>0.02</v>
      </c>
      <c r="GY45" s="12">
        <v>-0.16</v>
      </c>
      <c r="GZ45" s="12">
        <v>0.02</v>
      </c>
      <c r="HA45" s="12">
        <v>0</v>
      </c>
      <c r="HB45" s="12">
        <v>1.04</v>
      </c>
      <c r="HC45" s="12">
        <v>0.03</v>
      </c>
      <c r="HD45" s="12">
        <v>0.18</v>
      </c>
      <c r="HE45" s="12">
        <v>0.42</v>
      </c>
      <c r="HF45" s="12">
        <v>0.15</v>
      </c>
      <c r="HG45" s="12">
        <v>0.49</v>
      </c>
      <c r="HH45" s="12">
        <v>1.02</v>
      </c>
      <c r="HI45" s="12">
        <v>0.19</v>
      </c>
      <c r="HJ45" s="12">
        <v>7.0000000000000007E-2</v>
      </c>
      <c r="HK45" s="12">
        <v>2.69</v>
      </c>
      <c r="HL45" s="12">
        <v>0.18</v>
      </c>
      <c r="HM45" s="12">
        <v>0.18</v>
      </c>
      <c r="HN45" s="12">
        <v>0.64</v>
      </c>
      <c r="HO45" s="12">
        <v>0.24</v>
      </c>
      <c r="HP45" s="12">
        <v>0.14000000000000001</v>
      </c>
      <c r="HQ45" s="12">
        <v>0.43</v>
      </c>
      <c r="HR45" s="12">
        <v>0.59</v>
      </c>
      <c r="HS45" s="12">
        <v>0.04</v>
      </c>
      <c r="HT45" s="12">
        <v>0.54</v>
      </c>
      <c r="HU45" s="12">
        <v>0.24</v>
      </c>
      <c r="HV45" s="12">
        <v>0.23</v>
      </c>
      <c r="HW45" s="12">
        <v>0.16</v>
      </c>
      <c r="HX45" s="12">
        <v>0.48</v>
      </c>
      <c r="HY45" s="12">
        <v>0.03</v>
      </c>
      <c r="HZ45" s="12">
        <v>1.99</v>
      </c>
      <c r="IA45" s="12">
        <v>2.14</v>
      </c>
      <c r="IB45" s="12">
        <v>3.57</v>
      </c>
      <c r="IC45" s="12">
        <v>1.42</v>
      </c>
      <c r="ID45" s="12">
        <v>1.3</v>
      </c>
      <c r="IE45" s="12">
        <v>1.25</v>
      </c>
      <c r="IF45" s="12">
        <v>1.93</v>
      </c>
      <c r="IG45" s="12">
        <v>6.5</v>
      </c>
      <c r="IH45" s="12">
        <v>1.93</v>
      </c>
      <c r="II45" s="12">
        <v>2.5299999999999998</v>
      </c>
      <c r="IJ45" s="12">
        <v>1.0900000000000001</v>
      </c>
      <c r="IK45" s="12">
        <v>0.74</v>
      </c>
      <c r="IL45" s="12">
        <v>1.81</v>
      </c>
      <c r="IM45" s="12">
        <v>1.53</v>
      </c>
      <c r="IN45" s="12">
        <v>1.26</v>
      </c>
      <c r="IO45" s="12">
        <v>2.2200000000000002</v>
      </c>
      <c r="IP45" s="12">
        <v>1.1399999999999999</v>
      </c>
      <c r="IQ45" s="12">
        <v>2.0699999999999998</v>
      </c>
      <c r="IR45" s="12">
        <v>5.12</v>
      </c>
      <c r="IS45" s="12">
        <v>1.93</v>
      </c>
      <c r="IT45" s="12">
        <v>1.7</v>
      </c>
      <c r="IU45" s="12">
        <v>2.81</v>
      </c>
      <c r="IV45" s="12">
        <v>2.5299999999999998</v>
      </c>
      <c r="IW45" s="12">
        <v>1.74</v>
      </c>
      <c r="IX45" s="12">
        <v>1.49</v>
      </c>
      <c r="IY45" s="12">
        <v>1.0900000000000001</v>
      </c>
      <c r="IZ45" s="12">
        <v>1.75</v>
      </c>
      <c r="JA45" s="12">
        <v>1.95</v>
      </c>
      <c r="JB45" s="12">
        <v>1.05</v>
      </c>
      <c r="JC45" s="12">
        <v>1.04</v>
      </c>
      <c r="JD45" s="12">
        <v>0.27</v>
      </c>
      <c r="JE45" s="12">
        <v>2.2599999999999998</v>
      </c>
      <c r="JF45" s="12">
        <v>0.49</v>
      </c>
      <c r="JG45" s="11">
        <v>0.71</v>
      </c>
      <c r="JH45" s="11">
        <v>0.82</v>
      </c>
      <c r="JI45" s="11">
        <v>-0.44</v>
      </c>
      <c r="JJ45" s="11">
        <v>0.31</v>
      </c>
      <c r="JK45" s="11">
        <v>-0.37</v>
      </c>
      <c r="JL45" s="11">
        <v>-0.44</v>
      </c>
      <c r="JM45" s="11">
        <v>1.1499999999999999</v>
      </c>
      <c r="JN45" s="11">
        <v>3.83</v>
      </c>
      <c r="JO45" s="11">
        <v>2.59</v>
      </c>
      <c r="JP45" s="11">
        <v>0.94</v>
      </c>
      <c r="JQ45" s="11">
        <v>-0.94</v>
      </c>
      <c r="JR45" s="11">
        <v>3.03</v>
      </c>
      <c r="JS45" s="11">
        <v>2.67</v>
      </c>
      <c r="JT45" s="11">
        <v>2.11</v>
      </c>
      <c r="JU45" s="11">
        <v>0.94</v>
      </c>
      <c r="JV45" s="11">
        <v>2.14</v>
      </c>
      <c r="JW45" s="11">
        <v>-1.19</v>
      </c>
      <c r="JX45" s="11">
        <v>-0.02</v>
      </c>
      <c r="JY45" s="11">
        <v>0.14000000000000001</v>
      </c>
      <c r="JZ45" s="11">
        <v>0.41</v>
      </c>
      <c r="KA45" s="11">
        <v>0.01</v>
      </c>
      <c r="KB45" s="11">
        <v>2.71</v>
      </c>
      <c r="KC45" s="11">
        <v>-2.2999999999999998</v>
      </c>
      <c r="KD45" s="11">
        <v>1.66</v>
      </c>
      <c r="KE45" s="11">
        <v>0.92</v>
      </c>
      <c r="KF45" s="11">
        <v>-0.32</v>
      </c>
      <c r="KG45" s="11">
        <v>3.4</v>
      </c>
      <c r="KH45" s="11">
        <v>0.63</v>
      </c>
      <c r="KI45" s="11">
        <v>0.89</v>
      </c>
      <c r="KJ45" s="11">
        <v>1.0900000000000001</v>
      </c>
      <c r="KK45" s="11">
        <v>0.08</v>
      </c>
      <c r="KL45" s="11">
        <v>3.09</v>
      </c>
      <c r="KM45" s="11">
        <v>-1.03</v>
      </c>
    </row>
    <row r="46" spans="1:299" x14ac:dyDescent="0.25">
      <c r="A46">
        <v>44</v>
      </c>
      <c r="B46" s="1">
        <v>41760</v>
      </c>
      <c r="C46" s="11">
        <v>886.51</v>
      </c>
      <c r="D46" s="11">
        <v>891.75</v>
      </c>
      <c r="E46" s="11">
        <v>959.77</v>
      </c>
      <c r="F46" s="11">
        <v>964.53</v>
      </c>
      <c r="G46" s="11">
        <v>884.89</v>
      </c>
      <c r="H46" s="11">
        <v>948.89</v>
      </c>
      <c r="I46" s="11">
        <v>863.53</v>
      </c>
      <c r="J46" s="11">
        <v>888.38</v>
      </c>
      <c r="K46" s="11">
        <v>916.57</v>
      </c>
      <c r="L46" s="11">
        <v>829.75</v>
      </c>
      <c r="M46" s="11">
        <v>863.9</v>
      </c>
      <c r="N46" s="11">
        <v>838.58</v>
      </c>
      <c r="O46" s="11">
        <v>815.74</v>
      </c>
      <c r="P46" s="11">
        <v>787.88</v>
      </c>
      <c r="Q46" s="11">
        <v>874.14</v>
      </c>
      <c r="R46" s="11">
        <v>813.75</v>
      </c>
      <c r="S46" s="11">
        <v>801.78</v>
      </c>
      <c r="T46" s="11">
        <v>802.51</v>
      </c>
      <c r="U46" s="11">
        <v>834.21</v>
      </c>
      <c r="V46" s="11">
        <v>933.07</v>
      </c>
      <c r="W46" s="11">
        <v>831.26</v>
      </c>
      <c r="X46" s="11">
        <v>794.97</v>
      </c>
      <c r="Y46" s="11">
        <v>1034.67</v>
      </c>
      <c r="Z46" s="11">
        <v>964.8</v>
      </c>
      <c r="AA46" s="11">
        <v>887.87</v>
      </c>
      <c r="AB46" s="11">
        <v>901.54</v>
      </c>
      <c r="AC46" s="11">
        <v>916.88</v>
      </c>
      <c r="AD46" s="11">
        <v>836.97</v>
      </c>
      <c r="AE46" s="11">
        <v>881.56</v>
      </c>
      <c r="AF46" s="11">
        <v>871.3</v>
      </c>
      <c r="AG46" s="11">
        <v>890.04</v>
      </c>
      <c r="AH46" s="11">
        <v>864.36</v>
      </c>
      <c r="AI46" s="11">
        <v>901.31</v>
      </c>
      <c r="AJ46" s="11">
        <v>487.84</v>
      </c>
      <c r="AK46" s="11">
        <v>522.03</v>
      </c>
      <c r="AL46" s="11">
        <v>553.75</v>
      </c>
      <c r="AM46" s="11">
        <v>574.67999999999995</v>
      </c>
      <c r="AN46" s="11">
        <v>519.51</v>
      </c>
      <c r="AO46" s="11">
        <v>537.66999999999996</v>
      </c>
      <c r="AP46" s="11">
        <v>504.36</v>
      </c>
      <c r="AQ46" s="11">
        <v>519.35</v>
      </c>
      <c r="AR46" s="11">
        <v>548.09</v>
      </c>
      <c r="AS46" s="11">
        <v>481.19</v>
      </c>
      <c r="AT46" s="11">
        <v>510.55</v>
      </c>
      <c r="AU46" s="11">
        <v>498.11</v>
      </c>
      <c r="AV46" s="11">
        <v>495.16</v>
      </c>
      <c r="AW46" s="11">
        <v>464.95</v>
      </c>
      <c r="AX46" s="11">
        <v>501.84</v>
      </c>
      <c r="AY46" s="11">
        <v>475.25</v>
      </c>
      <c r="AZ46" s="11">
        <v>470.93</v>
      </c>
      <c r="BA46" s="11">
        <v>459.35</v>
      </c>
      <c r="BB46" s="11">
        <v>460.88</v>
      </c>
      <c r="BC46" s="11">
        <v>485.82</v>
      </c>
      <c r="BD46" s="11">
        <v>457.58</v>
      </c>
      <c r="BE46" s="11">
        <v>448.83</v>
      </c>
      <c r="BF46" s="11">
        <v>524.51</v>
      </c>
      <c r="BG46" s="11">
        <v>490.33</v>
      </c>
      <c r="BH46" s="11">
        <v>464.63</v>
      </c>
      <c r="BI46" s="11">
        <v>458.54</v>
      </c>
      <c r="BJ46" s="11">
        <v>450.67</v>
      </c>
      <c r="BK46" s="11">
        <v>488.29</v>
      </c>
      <c r="BL46" s="11">
        <v>516.99</v>
      </c>
      <c r="BM46" s="11">
        <v>525.32000000000005</v>
      </c>
      <c r="BN46" s="11">
        <v>511.08</v>
      </c>
      <c r="BO46" s="11">
        <v>514.96</v>
      </c>
      <c r="BP46" s="11">
        <v>522.13</v>
      </c>
      <c r="BQ46" s="11">
        <v>398.67</v>
      </c>
      <c r="BR46" s="11">
        <v>369.72</v>
      </c>
      <c r="BS46" s="11">
        <v>406.02</v>
      </c>
      <c r="BT46" s="11">
        <v>389.85</v>
      </c>
      <c r="BU46" s="11">
        <v>365.38</v>
      </c>
      <c r="BV46" s="11">
        <v>411.22</v>
      </c>
      <c r="BW46" s="11">
        <v>359.17</v>
      </c>
      <c r="BX46" s="11">
        <v>369.03</v>
      </c>
      <c r="BY46" s="11">
        <v>368.48</v>
      </c>
      <c r="BZ46" s="11">
        <v>348.56</v>
      </c>
      <c r="CA46" s="11">
        <v>353.35</v>
      </c>
      <c r="CB46" s="11">
        <v>340.47</v>
      </c>
      <c r="CC46" s="11">
        <v>320.58</v>
      </c>
      <c r="CD46" s="11">
        <v>322.93</v>
      </c>
      <c r="CE46" s="11">
        <v>372.3</v>
      </c>
      <c r="CF46" s="11">
        <v>338.5</v>
      </c>
      <c r="CG46" s="11">
        <v>330.85</v>
      </c>
      <c r="CH46" s="11">
        <v>343.16</v>
      </c>
      <c r="CI46" s="11">
        <v>373.33</v>
      </c>
      <c r="CJ46" s="11">
        <v>447.25</v>
      </c>
      <c r="CK46" s="11">
        <v>373.68</v>
      </c>
      <c r="CL46" s="11">
        <v>346.14</v>
      </c>
      <c r="CM46" s="11">
        <v>510.16</v>
      </c>
      <c r="CN46" s="11">
        <v>474.47</v>
      </c>
      <c r="CO46" s="11">
        <v>423.24</v>
      </c>
      <c r="CP46" s="11">
        <v>443</v>
      </c>
      <c r="CQ46" s="11">
        <v>466.21</v>
      </c>
      <c r="CR46" s="11">
        <v>348.68</v>
      </c>
      <c r="CS46" s="11">
        <v>364.57</v>
      </c>
      <c r="CT46" s="11">
        <v>345.98</v>
      </c>
      <c r="CU46" s="11">
        <v>378.96</v>
      </c>
      <c r="CV46" s="11">
        <v>349.4</v>
      </c>
      <c r="CW46" s="11">
        <v>379.18</v>
      </c>
      <c r="CX46" s="11">
        <v>443.66720092999998</v>
      </c>
      <c r="CY46" s="11">
        <v>444.23957457</v>
      </c>
      <c r="CZ46" s="11">
        <v>535.07476466000003</v>
      </c>
      <c r="DA46" s="11">
        <v>512.03954527999997</v>
      </c>
      <c r="DB46" s="11">
        <v>433.20668886999999</v>
      </c>
      <c r="DC46" s="11">
        <v>394.12459919000003</v>
      </c>
      <c r="DD46" s="11">
        <v>413.79187856999999</v>
      </c>
      <c r="DE46" s="11">
        <v>431.44521577</v>
      </c>
      <c r="DF46" s="11">
        <v>481.85922995999999</v>
      </c>
      <c r="DG46" s="11">
        <v>448.23666451999998</v>
      </c>
      <c r="DH46" s="11">
        <v>455.14426614000001</v>
      </c>
      <c r="DI46" s="11">
        <v>557.25099338999996</v>
      </c>
      <c r="DJ46" s="11">
        <v>471.14756516</v>
      </c>
      <c r="DK46" s="11">
        <v>397.05079818000002</v>
      </c>
      <c r="DL46" s="11">
        <v>483.35047634</v>
      </c>
      <c r="DM46" s="11">
        <v>435.08768199999997</v>
      </c>
      <c r="DN46" s="11">
        <v>400.63740066999998</v>
      </c>
      <c r="DO46" s="11">
        <v>426.43945730000002</v>
      </c>
      <c r="DP46" s="11">
        <v>441.25412835999998</v>
      </c>
      <c r="DQ46" s="11">
        <v>446.54452039</v>
      </c>
      <c r="DR46" s="11">
        <v>457.53555957999998</v>
      </c>
      <c r="DS46" s="11">
        <v>441.01400926000002</v>
      </c>
      <c r="DT46" s="11">
        <v>471.58762761999998</v>
      </c>
      <c r="DU46" s="11">
        <v>435.72220160000001</v>
      </c>
      <c r="DV46" s="11">
        <v>424.66672118999998</v>
      </c>
      <c r="DW46" s="11">
        <v>431.11722678000001</v>
      </c>
      <c r="DX46" s="11">
        <v>496.63871369999998</v>
      </c>
      <c r="DY46" s="11">
        <v>379.94919577000002</v>
      </c>
      <c r="DZ46" s="11">
        <v>450.06776387999997</v>
      </c>
      <c r="EA46" s="11">
        <v>409.62114599</v>
      </c>
      <c r="EB46" s="11">
        <v>507.83811537000003</v>
      </c>
      <c r="EC46" s="11">
        <v>456.57012859000002</v>
      </c>
      <c r="ED46" s="11">
        <v>398.13745754000001</v>
      </c>
      <c r="EE46" s="11">
        <v>369.46792864999998</v>
      </c>
      <c r="EF46" s="11">
        <v>385.75940508000002</v>
      </c>
      <c r="EG46" s="11">
        <v>421.75520306999999</v>
      </c>
      <c r="EH46" s="11">
        <v>417.32889312999998</v>
      </c>
      <c r="EI46" s="11">
        <v>383.59241979000001</v>
      </c>
      <c r="EJ46" s="11">
        <v>353.90256069999998</v>
      </c>
      <c r="EK46" s="11">
        <v>375.35699195000001</v>
      </c>
      <c r="EL46" s="11">
        <v>357.44038782000001</v>
      </c>
      <c r="EM46" s="11">
        <v>428.76072907999998</v>
      </c>
      <c r="EN46" s="11">
        <v>371.34246230000002</v>
      </c>
      <c r="EO46" s="11">
        <v>351.35103851000002</v>
      </c>
      <c r="EP46" s="11">
        <v>451.37357172999998</v>
      </c>
      <c r="EQ46" s="11">
        <v>398.49234674000002</v>
      </c>
      <c r="ER46" s="11">
        <v>328.44174681999999</v>
      </c>
      <c r="ES46" s="11">
        <v>399.10635506</v>
      </c>
      <c r="ET46" s="11">
        <v>354.10324799</v>
      </c>
      <c r="EU46" s="11">
        <v>348.61394526999999</v>
      </c>
      <c r="EV46" s="11">
        <v>342.98119186000002</v>
      </c>
      <c r="EW46" s="11">
        <v>372.31562969999999</v>
      </c>
      <c r="EX46" s="11">
        <v>368.66226976000002</v>
      </c>
      <c r="EY46" s="11">
        <v>384.00575306000002</v>
      </c>
      <c r="EZ46" s="11">
        <v>357.41795001999998</v>
      </c>
      <c r="FA46" s="11">
        <v>369.53899969000003</v>
      </c>
      <c r="FB46" s="11">
        <v>360.44203712000001</v>
      </c>
      <c r="FC46" s="11">
        <v>344.85471532999998</v>
      </c>
      <c r="FD46" s="11">
        <v>358.78401722000001</v>
      </c>
      <c r="FE46" s="11">
        <v>374.15872966000001</v>
      </c>
      <c r="FF46" s="11">
        <v>315.41949948000001</v>
      </c>
      <c r="FG46" s="11">
        <v>393.7834297</v>
      </c>
      <c r="FH46" s="11">
        <v>363.54364041000002</v>
      </c>
      <c r="FI46" s="11">
        <v>446.85443966999998</v>
      </c>
      <c r="FJ46" s="11">
        <v>398.46389160000001</v>
      </c>
      <c r="FK46" s="11">
        <v>346.25705355999997</v>
      </c>
      <c r="FL46" s="11">
        <v>629.29833331999998</v>
      </c>
      <c r="FM46" s="11">
        <v>596.00540995999995</v>
      </c>
      <c r="FN46" s="11">
        <v>927.89119314000004</v>
      </c>
      <c r="FO46" s="11">
        <v>802.81058452000002</v>
      </c>
      <c r="FP46" s="11">
        <v>551.00869610999996</v>
      </c>
      <c r="FQ46" s="11">
        <v>502.57221668</v>
      </c>
      <c r="FR46" s="11">
        <v>499.72499203000001</v>
      </c>
      <c r="FS46" s="11">
        <v>639.02520413000002</v>
      </c>
      <c r="FT46" s="11">
        <v>662.10854322</v>
      </c>
      <c r="FU46" s="11">
        <v>674.36873453999999</v>
      </c>
      <c r="FV46" s="11">
        <v>874.32590384000002</v>
      </c>
      <c r="FW46" s="11">
        <v>896.72067478999998</v>
      </c>
      <c r="FX46" s="11">
        <v>726.07091165999998</v>
      </c>
      <c r="FY46" s="11">
        <v>600.90096343000005</v>
      </c>
      <c r="FZ46" s="11">
        <v>726.96439705</v>
      </c>
      <c r="GA46" s="11">
        <v>676.24680164999995</v>
      </c>
      <c r="GB46" s="11">
        <v>528.14737501000002</v>
      </c>
      <c r="GC46" s="11">
        <v>690.40138720000004</v>
      </c>
      <c r="GD46" s="11">
        <v>610.2769442</v>
      </c>
      <c r="GE46" s="11">
        <v>624.26831836999997</v>
      </c>
      <c r="GF46" s="11">
        <v>643.00580879999995</v>
      </c>
      <c r="GG46" s="11">
        <v>667.39338838000003</v>
      </c>
      <c r="GH46" s="11">
        <v>697.63530114000002</v>
      </c>
      <c r="GI46" s="11">
        <v>600.36438583999995</v>
      </c>
      <c r="GJ46" s="11">
        <v>619.25938942000005</v>
      </c>
      <c r="GK46" s="11">
        <v>590.23049192999997</v>
      </c>
      <c r="GL46" s="11">
        <v>775.61947840000005</v>
      </c>
      <c r="GM46" s="11">
        <v>564.60111574999996</v>
      </c>
      <c r="GN46" s="11">
        <v>601.81143364000002</v>
      </c>
      <c r="GO46" s="11">
        <v>532.28216545999999</v>
      </c>
      <c r="GP46" s="11">
        <v>649.52709826</v>
      </c>
      <c r="GQ46" s="11">
        <v>634.75791236999999</v>
      </c>
      <c r="GR46" s="11">
        <v>532.39234039999997</v>
      </c>
      <c r="GS46" s="12">
        <v>1.06</v>
      </c>
      <c r="GT46" s="12">
        <v>0.23</v>
      </c>
      <c r="GU46" s="12">
        <v>0.67</v>
      </c>
      <c r="GV46" s="12">
        <v>0.02</v>
      </c>
      <c r="GW46" s="12">
        <v>0.17</v>
      </c>
      <c r="GX46" s="12">
        <v>0.76</v>
      </c>
      <c r="GY46" s="12">
        <v>0.09</v>
      </c>
      <c r="GZ46" s="12">
        <v>0.4</v>
      </c>
      <c r="HA46" s="12">
        <v>0.43</v>
      </c>
      <c r="HB46" s="12">
        <v>0.36</v>
      </c>
      <c r="HC46" s="12">
        <v>-0.67</v>
      </c>
      <c r="HD46" s="12">
        <v>0.13</v>
      </c>
      <c r="HE46" s="12">
        <v>-0.08</v>
      </c>
      <c r="HF46" s="12">
        <v>0.3</v>
      </c>
      <c r="HG46" s="12">
        <v>3.31</v>
      </c>
      <c r="HH46" s="12">
        <v>0.62</v>
      </c>
      <c r="HI46" s="12">
        <v>-0.2</v>
      </c>
      <c r="HJ46" s="12">
        <v>2.91</v>
      </c>
      <c r="HK46" s="12">
        <v>0.16</v>
      </c>
      <c r="HL46" s="12">
        <v>2.2599999999999998</v>
      </c>
      <c r="HM46" s="12">
        <v>0.04</v>
      </c>
      <c r="HN46" s="12">
        <v>0.17</v>
      </c>
      <c r="HO46" s="12">
        <v>4.46</v>
      </c>
      <c r="HP46" s="12">
        <v>2.65</v>
      </c>
      <c r="HQ46" s="12">
        <v>0.12</v>
      </c>
      <c r="HR46" s="12">
        <v>-0.11</v>
      </c>
      <c r="HS46" s="12">
        <v>0.03</v>
      </c>
      <c r="HT46" s="12">
        <v>0.62</v>
      </c>
      <c r="HU46" s="12">
        <v>0.33</v>
      </c>
      <c r="HV46" s="12">
        <v>0.56999999999999995</v>
      </c>
      <c r="HW46" s="12">
        <v>0.45</v>
      </c>
      <c r="HX46" s="12">
        <v>0.24</v>
      </c>
      <c r="HY46" s="12">
        <v>0.12</v>
      </c>
      <c r="HZ46" s="12">
        <v>3.07</v>
      </c>
      <c r="IA46" s="12">
        <v>2.37</v>
      </c>
      <c r="IB46" s="12">
        <v>4.2699999999999996</v>
      </c>
      <c r="IC46" s="12">
        <v>1.43</v>
      </c>
      <c r="ID46" s="12">
        <v>1.48</v>
      </c>
      <c r="IE46" s="12">
        <v>2.02</v>
      </c>
      <c r="IF46" s="12">
        <v>2.02</v>
      </c>
      <c r="IG46" s="12">
        <v>6.93</v>
      </c>
      <c r="IH46" s="12">
        <v>2.37</v>
      </c>
      <c r="II46" s="12">
        <v>2.9</v>
      </c>
      <c r="IJ46" s="12">
        <v>0.42</v>
      </c>
      <c r="IK46" s="12">
        <v>0.87</v>
      </c>
      <c r="IL46" s="12">
        <v>1.72</v>
      </c>
      <c r="IM46" s="12">
        <v>1.84</v>
      </c>
      <c r="IN46" s="12">
        <v>4.62</v>
      </c>
      <c r="IO46" s="12">
        <v>2.85</v>
      </c>
      <c r="IP46" s="12">
        <v>0.94</v>
      </c>
      <c r="IQ46" s="12">
        <v>5.04</v>
      </c>
      <c r="IR46" s="12">
        <v>5.29</v>
      </c>
      <c r="IS46" s="12">
        <v>4.2300000000000004</v>
      </c>
      <c r="IT46" s="12">
        <v>1.74</v>
      </c>
      <c r="IU46" s="12">
        <v>2.98</v>
      </c>
      <c r="IV46" s="12">
        <v>7.11</v>
      </c>
      <c r="IW46" s="12">
        <v>4.4400000000000004</v>
      </c>
      <c r="IX46" s="12">
        <v>1.61</v>
      </c>
      <c r="IY46" s="12">
        <v>0.98</v>
      </c>
      <c r="IZ46" s="12">
        <v>1.78</v>
      </c>
      <c r="JA46" s="12">
        <v>2.58</v>
      </c>
      <c r="JB46" s="12">
        <v>1.38</v>
      </c>
      <c r="JC46" s="12">
        <v>1.62</v>
      </c>
      <c r="JD46" s="12">
        <v>0.72</v>
      </c>
      <c r="JE46" s="12">
        <v>2.5099999999999998</v>
      </c>
      <c r="JF46" s="12">
        <v>0.62</v>
      </c>
      <c r="JG46" s="11">
        <v>7.28</v>
      </c>
      <c r="JH46" s="11">
        <v>7.04</v>
      </c>
      <c r="JI46" s="11">
        <v>5.9</v>
      </c>
      <c r="JJ46" s="11">
        <v>6.41</v>
      </c>
      <c r="JK46" s="11">
        <v>6.16</v>
      </c>
      <c r="JL46" s="11">
        <v>6.3</v>
      </c>
      <c r="JM46" s="11">
        <v>7.6</v>
      </c>
      <c r="JN46" s="11">
        <v>10.32</v>
      </c>
      <c r="JO46" s="11">
        <v>6.09</v>
      </c>
      <c r="JP46" s="11">
        <v>6.86</v>
      </c>
      <c r="JQ46" s="11">
        <v>4.5</v>
      </c>
      <c r="JR46" s="11">
        <v>8.7200000000000006</v>
      </c>
      <c r="JS46" s="11">
        <v>7.93</v>
      </c>
      <c r="JT46" s="11">
        <v>8.9499999999999993</v>
      </c>
      <c r="JU46" s="11">
        <v>5.65</v>
      </c>
      <c r="JV46" s="11">
        <v>8.98</v>
      </c>
      <c r="JW46" s="11">
        <v>1.59</v>
      </c>
      <c r="JX46" s="11">
        <v>6.84</v>
      </c>
      <c r="JY46" s="11">
        <v>6.84</v>
      </c>
      <c r="JZ46" s="11">
        <v>7.94</v>
      </c>
      <c r="KA46" s="11">
        <v>6.43</v>
      </c>
      <c r="KB46" s="11">
        <v>6.51</v>
      </c>
      <c r="KC46" s="11">
        <v>8.61</v>
      </c>
      <c r="KD46" s="11">
        <v>8.5500000000000007</v>
      </c>
      <c r="KE46" s="11">
        <v>6.48</v>
      </c>
      <c r="KF46" s="11">
        <v>6.49</v>
      </c>
      <c r="KG46" s="11">
        <v>6.41</v>
      </c>
      <c r="KH46" s="11">
        <v>6.54</v>
      </c>
      <c r="KI46" s="11">
        <v>7.11</v>
      </c>
      <c r="KJ46" s="11">
        <v>7.38</v>
      </c>
      <c r="KK46" s="11">
        <v>6.38</v>
      </c>
      <c r="KL46" s="11">
        <v>9.4499999999999993</v>
      </c>
      <c r="KM46" s="11">
        <v>4.88</v>
      </c>
    </row>
    <row r="47" spans="1:299" x14ac:dyDescent="0.25">
      <c r="A47">
        <v>45</v>
      </c>
      <c r="B47" s="1">
        <v>41791</v>
      </c>
      <c r="C47" s="11">
        <v>891.73</v>
      </c>
      <c r="D47" s="11">
        <v>894.95</v>
      </c>
      <c r="E47" s="11">
        <v>965.54</v>
      </c>
      <c r="F47" s="11">
        <v>960.72</v>
      </c>
      <c r="G47" s="11">
        <v>886</v>
      </c>
      <c r="H47" s="11">
        <v>952.56</v>
      </c>
      <c r="I47" s="11">
        <v>864.27</v>
      </c>
      <c r="J47" s="11">
        <v>889.67</v>
      </c>
      <c r="K47" s="11">
        <v>946.19</v>
      </c>
      <c r="L47" s="11">
        <v>831.63</v>
      </c>
      <c r="M47" s="11">
        <v>863.82</v>
      </c>
      <c r="N47" s="11">
        <v>840.62</v>
      </c>
      <c r="O47" s="11">
        <v>818.78</v>
      </c>
      <c r="P47" s="11">
        <v>791.72</v>
      </c>
      <c r="Q47" s="11">
        <v>876.19</v>
      </c>
      <c r="R47" s="11">
        <v>816.58</v>
      </c>
      <c r="S47" s="11">
        <v>805.32</v>
      </c>
      <c r="T47" s="11">
        <v>803.94</v>
      </c>
      <c r="U47" s="11">
        <v>835.08</v>
      </c>
      <c r="V47" s="11">
        <v>940.03</v>
      </c>
      <c r="W47" s="11">
        <v>831.62</v>
      </c>
      <c r="X47" s="11">
        <v>825.36</v>
      </c>
      <c r="Y47" s="11">
        <v>1034.97</v>
      </c>
      <c r="Z47" s="11">
        <v>976.48</v>
      </c>
      <c r="AA47" s="11">
        <v>896</v>
      </c>
      <c r="AB47" s="11">
        <v>901.5</v>
      </c>
      <c r="AC47" s="11">
        <v>944.28</v>
      </c>
      <c r="AD47" s="11">
        <v>840.25</v>
      </c>
      <c r="AE47" s="11">
        <v>888.88</v>
      </c>
      <c r="AF47" s="11">
        <v>902.61</v>
      </c>
      <c r="AG47" s="11">
        <v>891.17</v>
      </c>
      <c r="AH47" s="11">
        <v>868.13</v>
      </c>
      <c r="AI47" s="11">
        <v>905.41</v>
      </c>
      <c r="AJ47" s="11">
        <v>489.58</v>
      </c>
      <c r="AK47" s="11">
        <v>523.25</v>
      </c>
      <c r="AL47" s="11">
        <v>558.54999999999995</v>
      </c>
      <c r="AM47" s="11">
        <v>570.87</v>
      </c>
      <c r="AN47" s="11">
        <v>520.62</v>
      </c>
      <c r="AO47" s="11">
        <v>541.34</v>
      </c>
      <c r="AP47" s="11">
        <v>505.1</v>
      </c>
      <c r="AQ47" s="11">
        <v>522.15</v>
      </c>
      <c r="AR47" s="11">
        <v>550.37</v>
      </c>
      <c r="AS47" s="11">
        <v>482.03</v>
      </c>
      <c r="AT47" s="11">
        <v>510.47</v>
      </c>
      <c r="AU47" s="11">
        <v>500.15</v>
      </c>
      <c r="AV47" s="11">
        <v>496.99</v>
      </c>
      <c r="AW47" s="11">
        <v>468.79</v>
      </c>
      <c r="AX47" s="11">
        <v>503.89</v>
      </c>
      <c r="AY47" s="11">
        <v>478.08</v>
      </c>
      <c r="AZ47" s="11">
        <v>474.49</v>
      </c>
      <c r="BA47" s="11">
        <v>460.78</v>
      </c>
      <c r="BB47" s="11">
        <v>458.69</v>
      </c>
      <c r="BC47" s="11">
        <v>487.62</v>
      </c>
      <c r="BD47" s="11">
        <v>458.11</v>
      </c>
      <c r="BE47" s="11">
        <v>451.6</v>
      </c>
      <c r="BF47" s="11">
        <v>524.80999999999995</v>
      </c>
      <c r="BG47" s="11">
        <v>493.43</v>
      </c>
      <c r="BH47" s="11">
        <v>467.88</v>
      </c>
      <c r="BI47" s="11">
        <v>458.63</v>
      </c>
      <c r="BJ47" s="11">
        <v>459.44</v>
      </c>
      <c r="BK47" s="11">
        <v>491.57</v>
      </c>
      <c r="BL47" s="11">
        <v>519.92999999999995</v>
      </c>
      <c r="BM47" s="11">
        <v>528.36</v>
      </c>
      <c r="BN47" s="11">
        <v>512.21</v>
      </c>
      <c r="BO47" s="11">
        <v>518.73</v>
      </c>
      <c r="BP47" s="11">
        <v>526.22</v>
      </c>
      <c r="BQ47" s="11">
        <v>402.15</v>
      </c>
      <c r="BR47" s="11">
        <v>371.7</v>
      </c>
      <c r="BS47" s="11">
        <v>406.99</v>
      </c>
      <c r="BT47" s="11">
        <v>389.85</v>
      </c>
      <c r="BU47" s="11">
        <v>365.38</v>
      </c>
      <c r="BV47" s="11">
        <v>411.22</v>
      </c>
      <c r="BW47" s="11">
        <v>359.17</v>
      </c>
      <c r="BX47" s="11">
        <v>367.52</v>
      </c>
      <c r="BY47" s="11">
        <v>395.82</v>
      </c>
      <c r="BZ47" s="11">
        <v>349.6</v>
      </c>
      <c r="CA47" s="11">
        <v>353.35</v>
      </c>
      <c r="CB47" s="11">
        <v>340.47</v>
      </c>
      <c r="CC47" s="11">
        <v>321.79000000000002</v>
      </c>
      <c r="CD47" s="11">
        <v>322.93</v>
      </c>
      <c r="CE47" s="11">
        <v>372.3</v>
      </c>
      <c r="CF47" s="11">
        <v>338.5</v>
      </c>
      <c r="CG47" s="11">
        <v>330.83</v>
      </c>
      <c r="CH47" s="11">
        <v>343.16</v>
      </c>
      <c r="CI47" s="11">
        <v>376.39</v>
      </c>
      <c r="CJ47" s="11">
        <v>452.41</v>
      </c>
      <c r="CK47" s="11">
        <v>373.51</v>
      </c>
      <c r="CL47" s="11">
        <v>373.76</v>
      </c>
      <c r="CM47" s="11">
        <v>510.16</v>
      </c>
      <c r="CN47" s="11">
        <v>483.05</v>
      </c>
      <c r="CO47" s="11">
        <v>428.12</v>
      </c>
      <c r="CP47" s="11">
        <v>442.87</v>
      </c>
      <c r="CQ47" s="11">
        <v>484.84</v>
      </c>
      <c r="CR47" s="11">
        <v>348.68</v>
      </c>
      <c r="CS47" s="11">
        <v>368.95</v>
      </c>
      <c r="CT47" s="11">
        <v>374.25</v>
      </c>
      <c r="CU47" s="11">
        <v>378.96</v>
      </c>
      <c r="CV47" s="11">
        <v>349.4</v>
      </c>
      <c r="CW47" s="11">
        <v>379.19</v>
      </c>
      <c r="CX47" s="11">
        <v>446.28483741999997</v>
      </c>
      <c r="CY47" s="11">
        <v>445.83883703999999</v>
      </c>
      <c r="CZ47" s="11">
        <v>538.28521324999997</v>
      </c>
      <c r="DA47" s="11">
        <v>509.9913871</v>
      </c>
      <c r="DB47" s="11">
        <v>433.76985757</v>
      </c>
      <c r="DC47" s="11">
        <v>395.66168513000002</v>
      </c>
      <c r="DD47" s="11">
        <v>414.16429126000003</v>
      </c>
      <c r="DE47" s="11">
        <v>432.09238359</v>
      </c>
      <c r="DF47" s="11">
        <v>497.42328308999998</v>
      </c>
      <c r="DG47" s="11">
        <v>449.26760884999999</v>
      </c>
      <c r="DH47" s="11">
        <v>455.09875170999999</v>
      </c>
      <c r="DI47" s="11">
        <v>558.58839577000003</v>
      </c>
      <c r="DJ47" s="11">
        <v>472.89081114999999</v>
      </c>
      <c r="DK47" s="11">
        <v>398.99634708999997</v>
      </c>
      <c r="DL47" s="11">
        <v>484.46218243999999</v>
      </c>
      <c r="DM47" s="11">
        <v>436.61048889</v>
      </c>
      <c r="DN47" s="11">
        <v>402.40020522999998</v>
      </c>
      <c r="DO47" s="11">
        <v>427.20704832000001</v>
      </c>
      <c r="DP47" s="11">
        <v>441.69538248999999</v>
      </c>
      <c r="DQ47" s="11">
        <v>449.89360428999998</v>
      </c>
      <c r="DR47" s="11">
        <v>457.7185738</v>
      </c>
      <c r="DS47" s="11">
        <v>457.86074441</v>
      </c>
      <c r="DT47" s="11">
        <v>471.72910390999999</v>
      </c>
      <c r="DU47" s="11">
        <v>440.99444024000002</v>
      </c>
      <c r="DV47" s="11">
        <v>428.57365501999999</v>
      </c>
      <c r="DW47" s="11">
        <v>431.11722678000001</v>
      </c>
      <c r="DX47" s="11">
        <v>511.48821124</v>
      </c>
      <c r="DY47" s="11">
        <v>381.43099762999998</v>
      </c>
      <c r="DZ47" s="11">
        <v>453.80332632</v>
      </c>
      <c r="EA47" s="11">
        <v>424.32654513</v>
      </c>
      <c r="EB47" s="11">
        <v>508.49830492000001</v>
      </c>
      <c r="EC47" s="11">
        <v>458.57903715999998</v>
      </c>
      <c r="ED47" s="11">
        <v>399.92907609999997</v>
      </c>
      <c r="EE47" s="11">
        <v>370.79801319000001</v>
      </c>
      <c r="EF47" s="11">
        <v>386.64665171000001</v>
      </c>
      <c r="EG47" s="11">
        <v>425.42447334000002</v>
      </c>
      <c r="EH47" s="11">
        <v>414.57452244000001</v>
      </c>
      <c r="EI47" s="11">
        <v>384.39796387000001</v>
      </c>
      <c r="EJ47" s="11">
        <v>356.30909810999998</v>
      </c>
      <c r="EK47" s="11">
        <v>375.92002744000001</v>
      </c>
      <c r="EL47" s="11">
        <v>359.37056590999998</v>
      </c>
      <c r="EM47" s="11">
        <v>430.56152414000002</v>
      </c>
      <c r="EN47" s="11">
        <v>371.97374449</v>
      </c>
      <c r="EO47" s="11">
        <v>351.28076829999998</v>
      </c>
      <c r="EP47" s="11">
        <v>453.22420337</v>
      </c>
      <c r="EQ47" s="11">
        <v>399.96676841999999</v>
      </c>
      <c r="ER47" s="11">
        <v>331.16781331999999</v>
      </c>
      <c r="ES47" s="11">
        <v>400.74269112000002</v>
      </c>
      <c r="ET47" s="11">
        <v>356.22786747999999</v>
      </c>
      <c r="EU47" s="11">
        <v>351.26341124999999</v>
      </c>
      <c r="EV47" s="11">
        <v>344.04443355000001</v>
      </c>
      <c r="EW47" s="11">
        <v>370.52851468</v>
      </c>
      <c r="EX47" s="11">
        <v>370.02632016000001</v>
      </c>
      <c r="EY47" s="11">
        <v>384.46655995999998</v>
      </c>
      <c r="EZ47" s="11">
        <v>359.63394131000001</v>
      </c>
      <c r="FA47" s="11">
        <v>369.76072309</v>
      </c>
      <c r="FB47" s="11">
        <v>362.71282194999998</v>
      </c>
      <c r="FC47" s="11">
        <v>347.26869834000001</v>
      </c>
      <c r="FD47" s="11">
        <v>358.85577402000001</v>
      </c>
      <c r="FE47" s="11">
        <v>381.45482489</v>
      </c>
      <c r="FF47" s="11">
        <v>317.53281012999997</v>
      </c>
      <c r="FG47" s="11">
        <v>396.02799525</v>
      </c>
      <c r="FH47" s="11">
        <v>365.65219352000003</v>
      </c>
      <c r="FI47" s="11">
        <v>447.83751943999999</v>
      </c>
      <c r="FJ47" s="11">
        <v>401.37267801000002</v>
      </c>
      <c r="FK47" s="11">
        <v>348.95785857999999</v>
      </c>
      <c r="FL47" s="11">
        <v>634.77322881999999</v>
      </c>
      <c r="FM47" s="11">
        <v>599.22383917000002</v>
      </c>
      <c r="FN47" s="11">
        <v>930.11813199999995</v>
      </c>
      <c r="FO47" s="11">
        <v>802.81058452000002</v>
      </c>
      <c r="FP47" s="11">
        <v>551.00869610999996</v>
      </c>
      <c r="FQ47" s="11">
        <v>502.57221668</v>
      </c>
      <c r="FR47" s="11">
        <v>499.72499203000001</v>
      </c>
      <c r="FS47" s="11">
        <v>636.40520078999998</v>
      </c>
      <c r="FT47" s="11">
        <v>711.23699712999996</v>
      </c>
      <c r="FU47" s="11">
        <v>676.39184074000002</v>
      </c>
      <c r="FV47" s="11">
        <v>874.32590384000002</v>
      </c>
      <c r="FW47" s="11">
        <v>896.72067478999998</v>
      </c>
      <c r="FX47" s="11">
        <v>728.82998111999996</v>
      </c>
      <c r="FY47" s="11">
        <v>600.90096343000005</v>
      </c>
      <c r="FZ47" s="11">
        <v>726.96439705</v>
      </c>
      <c r="GA47" s="11">
        <v>676.24680164999995</v>
      </c>
      <c r="GB47" s="11">
        <v>528.09456026999999</v>
      </c>
      <c r="GC47" s="11">
        <v>690.40138720000004</v>
      </c>
      <c r="GD47" s="11">
        <v>615.28121513999997</v>
      </c>
      <c r="GE47" s="11">
        <v>631.44740403000003</v>
      </c>
      <c r="GF47" s="11">
        <v>642.68430590000003</v>
      </c>
      <c r="GG47" s="11">
        <v>720.65138076999995</v>
      </c>
      <c r="GH47" s="11">
        <v>697.63530114000002</v>
      </c>
      <c r="GI47" s="11">
        <v>611.23098121999999</v>
      </c>
      <c r="GJ47" s="11">
        <v>626.38087240000004</v>
      </c>
      <c r="GK47" s="11">
        <v>590.05342278000001</v>
      </c>
      <c r="GL47" s="11">
        <v>806.64425754000001</v>
      </c>
      <c r="GM47" s="11">
        <v>564.60111574999996</v>
      </c>
      <c r="GN47" s="11">
        <v>609.03317084000003</v>
      </c>
      <c r="GO47" s="11">
        <v>575.76961838</v>
      </c>
      <c r="GP47" s="11">
        <v>649.52709826</v>
      </c>
      <c r="GQ47" s="11">
        <v>634.75791236999999</v>
      </c>
      <c r="GR47" s="11">
        <v>532.39234039999997</v>
      </c>
      <c r="GS47" s="12">
        <v>0.59</v>
      </c>
      <c r="GT47" s="12">
        <v>0.36</v>
      </c>
      <c r="GU47" s="12">
        <v>0.6</v>
      </c>
      <c r="GV47" s="12">
        <v>-0.4</v>
      </c>
      <c r="GW47" s="12">
        <v>0.13</v>
      </c>
      <c r="GX47" s="12">
        <v>0.39</v>
      </c>
      <c r="GY47" s="12">
        <v>0.09</v>
      </c>
      <c r="GZ47" s="12">
        <v>0.15</v>
      </c>
      <c r="HA47" s="12">
        <v>3.23</v>
      </c>
      <c r="HB47" s="12">
        <v>0.23</v>
      </c>
      <c r="HC47" s="12">
        <v>-0.01</v>
      </c>
      <c r="HD47" s="12">
        <v>0.24</v>
      </c>
      <c r="HE47" s="12">
        <v>0.37</v>
      </c>
      <c r="HF47" s="12">
        <v>0.49</v>
      </c>
      <c r="HG47" s="12">
        <v>0.23</v>
      </c>
      <c r="HH47" s="12">
        <v>0.35</v>
      </c>
      <c r="HI47" s="12">
        <v>0.44</v>
      </c>
      <c r="HJ47" s="12">
        <v>0.18</v>
      </c>
      <c r="HK47" s="12">
        <v>0.1</v>
      </c>
      <c r="HL47" s="12">
        <v>0.75</v>
      </c>
      <c r="HM47" s="12">
        <v>0.04</v>
      </c>
      <c r="HN47" s="12">
        <v>3.82</v>
      </c>
      <c r="HO47" s="12">
        <v>0.03</v>
      </c>
      <c r="HP47" s="12">
        <v>1.21</v>
      </c>
      <c r="HQ47" s="12">
        <v>0.92</v>
      </c>
      <c r="HR47" s="12">
        <v>0</v>
      </c>
      <c r="HS47" s="12">
        <v>2.99</v>
      </c>
      <c r="HT47" s="12">
        <v>0.39</v>
      </c>
      <c r="HU47" s="12">
        <v>0.83</v>
      </c>
      <c r="HV47" s="12">
        <v>3.59</v>
      </c>
      <c r="HW47" s="12">
        <v>0.13</v>
      </c>
      <c r="HX47" s="12">
        <v>0.44</v>
      </c>
      <c r="HY47" s="12">
        <v>0.45</v>
      </c>
      <c r="HZ47" s="12">
        <v>3.68</v>
      </c>
      <c r="IA47" s="12">
        <v>2.74</v>
      </c>
      <c r="IB47" s="12">
        <v>4.9000000000000004</v>
      </c>
      <c r="IC47" s="12">
        <v>1.03</v>
      </c>
      <c r="ID47" s="12">
        <v>1.61</v>
      </c>
      <c r="IE47" s="12">
        <v>2.41</v>
      </c>
      <c r="IF47" s="12">
        <v>2.11</v>
      </c>
      <c r="IG47" s="12">
        <v>7.08</v>
      </c>
      <c r="IH47" s="12">
        <v>5.68</v>
      </c>
      <c r="II47" s="12">
        <v>3.14</v>
      </c>
      <c r="IJ47" s="12">
        <v>0.41</v>
      </c>
      <c r="IK47" s="12">
        <v>1.1200000000000001</v>
      </c>
      <c r="IL47" s="12">
        <v>2.1</v>
      </c>
      <c r="IM47" s="12">
        <v>2.33</v>
      </c>
      <c r="IN47" s="12">
        <v>4.87</v>
      </c>
      <c r="IO47" s="12">
        <v>3.21</v>
      </c>
      <c r="IP47" s="12">
        <v>1.38</v>
      </c>
      <c r="IQ47" s="12">
        <v>5.22</v>
      </c>
      <c r="IR47" s="12">
        <v>5.4</v>
      </c>
      <c r="IS47" s="12">
        <v>5.01</v>
      </c>
      <c r="IT47" s="12">
        <v>1.79</v>
      </c>
      <c r="IU47" s="12">
        <v>6.92</v>
      </c>
      <c r="IV47" s="12">
        <v>7.14</v>
      </c>
      <c r="IW47" s="12">
        <v>5.71</v>
      </c>
      <c r="IX47" s="12">
        <v>2.54</v>
      </c>
      <c r="IY47" s="12">
        <v>0.97</v>
      </c>
      <c r="IZ47" s="12">
        <v>4.82</v>
      </c>
      <c r="JA47" s="12">
        <v>2.99</v>
      </c>
      <c r="JB47" s="12">
        <v>2.2200000000000002</v>
      </c>
      <c r="JC47" s="12">
        <v>5.27</v>
      </c>
      <c r="JD47" s="12">
        <v>0.84</v>
      </c>
      <c r="JE47" s="12">
        <v>2.95</v>
      </c>
      <c r="JF47" s="12">
        <v>1.08</v>
      </c>
      <c r="JG47" s="11">
        <v>0.11</v>
      </c>
      <c r="JH47" s="11">
        <v>0.92</v>
      </c>
      <c r="JI47" s="11">
        <v>0.18</v>
      </c>
      <c r="JJ47" s="11">
        <v>-2.97</v>
      </c>
      <c r="JK47" s="11">
        <v>0.42</v>
      </c>
      <c r="JL47" s="11">
        <v>0.19</v>
      </c>
      <c r="JM47" s="11">
        <v>1.59</v>
      </c>
      <c r="JN47" s="11">
        <v>4.28</v>
      </c>
      <c r="JO47" s="11">
        <v>0.87</v>
      </c>
      <c r="JP47" s="11">
        <v>0.35</v>
      </c>
      <c r="JQ47" s="11">
        <v>-0.99</v>
      </c>
      <c r="JR47" s="11">
        <v>2.4</v>
      </c>
      <c r="JS47" s="11">
        <v>-0.35</v>
      </c>
      <c r="JT47" s="11">
        <v>2.63</v>
      </c>
      <c r="JU47" s="11">
        <v>-0.11</v>
      </c>
      <c r="JV47" s="11">
        <v>2.98</v>
      </c>
      <c r="JW47" s="11">
        <v>-4.42</v>
      </c>
      <c r="JX47" s="11">
        <v>-0.1</v>
      </c>
      <c r="JY47" s="11">
        <v>0.18</v>
      </c>
      <c r="JZ47" s="11">
        <v>0.09</v>
      </c>
      <c r="KA47" s="11">
        <v>-0.83</v>
      </c>
      <c r="KB47" s="11">
        <v>2.33</v>
      </c>
      <c r="KC47" s="11">
        <v>0.82</v>
      </c>
      <c r="KD47" s="11">
        <v>0.1</v>
      </c>
      <c r="KE47" s="11">
        <v>-1.19</v>
      </c>
      <c r="KF47" s="11">
        <v>-0.82</v>
      </c>
      <c r="KG47" s="11">
        <v>-0.41</v>
      </c>
      <c r="KH47" s="11">
        <v>-2.67</v>
      </c>
      <c r="KI47" s="11">
        <v>0.48</v>
      </c>
      <c r="KJ47" s="11">
        <v>4.8099999999999996</v>
      </c>
      <c r="KK47" s="11">
        <v>0</v>
      </c>
      <c r="KL47" s="11">
        <v>2.5299999999999998</v>
      </c>
      <c r="KM47" s="11">
        <v>-4.17</v>
      </c>
    </row>
    <row r="48" spans="1:299" x14ac:dyDescent="0.25">
      <c r="A48">
        <v>46</v>
      </c>
      <c r="B48" s="1">
        <v>41821</v>
      </c>
      <c r="C48" s="11">
        <v>896.88</v>
      </c>
      <c r="D48" s="11">
        <v>899.15</v>
      </c>
      <c r="E48" s="11">
        <v>971.43</v>
      </c>
      <c r="F48" s="11">
        <v>1002.88</v>
      </c>
      <c r="G48" s="11">
        <v>886.54</v>
      </c>
      <c r="H48" s="11">
        <v>953.76</v>
      </c>
      <c r="I48" s="11">
        <v>865.19</v>
      </c>
      <c r="J48" s="11">
        <v>894.2</v>
      </c>
      <c r="K48" s="11">
        <v>946</v>
      </c>
      <c r="L48" s="11">
        <v>835.95</v>
      </c>
      <c r="M48" s="11">
        <v>863.66</v>
      </c>
      <c r="N48" s="11">
        <v>841.03</v>
      </c>
      <c r="O48" s="11">
        <v>842.36</v>
      </c>
      <c r="P48" s="11">
        <v>789.65</v>
      </c>
      <c r="Q48" s="11">
        <v>880.44</v>
      </c>
      <c r="R48" s="11">
        <v>817.89</v>
      </c>
      <c r="S48" s="11">
        <v>815.8</v>
      </c>
      <c r="T48" s="11">
        <v>804.31</v>
      </c>
      <c r="U48" s="11">
        <v>833.31</v>
      </c>
      <c r="V48" s="11">
        <v>942.18</v>
      </c>
      <c r="W48" s="11">
        <v>838.66</v>
      </c>
      <c r="X48" s="11">
        <v>824.63</v>
      </c>
      <c r="Y48" s="11">
        <v>1034.7</v>
      </c>
      <c r="Z48" s="11">
        <v>976.9</v>
      </c>
      <c r="AA48" s="11">
        <v>908.65</v>
      </c>
      <c r="AB48" s="11">
        <v>907.96</v>
      </c>
      <c r="AC48" s="11">
        <v>947.04</v>
      </c>
      <c r="AD48" s="11">
        <v>872.82</v>
      </c>
      <c r="AE48" s="11">
        <v>899.82</v>
      </c>
      <c r="AF48" s="11">
        <v>904.71</v>
      </c>
      <c r="AG48" s="11">
        <v>891.04</v>
      </c>
      <c r="AH48" s="11">
        <v>868.7</v>
      </c>
      <c r="AI48" s="11">
        <v>951.73</v>
      </c>
      <c r="AJ48" s="11">
        <v>490.65</v>
      </c>
      <c r="AK48" s="11">
        <v>524.96</v>
      </c>
      <c r="AL48" s="11">
        <v>564.85</v>
      </c>
      <c r="AM48" s="11">
        <v>577.66999999999996</v>
      </c>
      <c r="AN48" s="11">
        <v>521.16</v>
      </c>
      <c r="AO48" s="11">
        <v>544.26</v>
      </c>
      <c r="AP48" s="11">
        <v>506</v>
      </c>
      <c r="AQ48" s="11">
        <v>524.74</v>
      </c>
      <c r="AR48" s="11">
        <v>550.17999999999995</v>
      </c>
      <c r="AS48" s="11">
        <v>481.28</v>
      </c>
      <c r="AT48" s="11">
        <v>511.61</v>
      </c>
      <c r="AU48" s="11">
        <v>501.86</v>
      </c>
      <c r="AV48" s="11">
        <v>494.84</v>
      </c>
      <c r="AW48" s="11">
        <v>466.72</v>
      </c>
      <c r="AX48" s="11">
        <v>508.14</v>
      </c>
      <c r="AY48" s="11">
        <v>479.35</v>
      </c>
      <c r="AZ48" s="11">
        <v>463.94</v>
      </c>
      <c r="BA48" s="11">
        <v>461.15</v>
      </c>
      <c r="BB48" s="11">
        <v>456.92</v>
      </c>
      <c r="BC48" s="11">
        <v>488.96</v>
      </c>
      <c r="BD48" s="11">
        <v>464.98</v>
      </c>
      <c r="BE48" s="11">
        <v>450.7</v>
      </c>
      <c r="BF48" s="11">
        <v>524.54</v>
      </c>
      <c r="BG48" s="11">
        <v>492.32</v>
      </c>
      <c r="BH48" s="11">
        <v>469.44</v>
      </c>
      <c r="BI48" s="11">
        <v>459.86</v>
      </c>
      <c r="BJ48" s="11">
        <v>458.23</v>
      </c>
      <c r="BK48" s="11">
        <v>496.27</v>
      </c>
      <c r="BL48" s="11">
        <v>524.65</v>
      </c>
      <c r="BM48" s="11">
        <v>530.14</v>
      </c>
      <c r="BN48" s="11">
        <v>512.08000000000004</v>
      </c>
      <c r="BO48" s="11">
        <v>519.29999999999995</v>
      </c>
      <c r="BP48" s="11">
        <v>545.16</v>
      </c>
      <c r="BQ48" s="11">
        <v>406.23</v>
      </c>
      <c r="BR48" s="11">
        <v>374.19</v>
      </c>
      <c r="BS48" s="11">
        <v>406.58</v>
      </c>
      <c r="BT48" s="11">
        <v>425.21</v>
      </c>
      <c r="BU48" s="11">
        <v>365.38</v>
      </c>
      <c r="BV48" s="11">
        <v>409.5</v>
      </c>
      <c r="BW48" s="11">
        <v>359.19</v>
      </c>
      <c r="BX48" s="11">
        <v>369.46</v>
      </c>
      <c r="BY48" s="11">
        <v>395.82</v>
      </c>
      <c r="BZ48" s="11">
        <v>354.67</v>
      </c>
      <c r="CA48" s="11">
        <v>352.05</v>
      </c>
      <c r="CB48" s="11">
        <v>339.17</v>
      </c>
      <c r="CC48" s="11">
        <v>347.52</v>
      </c>
      <c r="CD48" s="11">
        <v>322.93</v>
      </c>
      <c r="CE48" s="11">
        <v>372.3</v>
      </c>
      <c r="CF48" s="11">
        <v>338.54</v>
      </c>
      <c r="CG48" s="11">
        <v>351.86</v>
      </c>
      <c r="CH48" s="11">
        <v>343.16</v>
      </c>
      <c r="CI48" s="11">
        <v>376.39</v>
      </c>
      <c r="CJ48" s="11">
        <v>453.22</v>
      </c>
      <c r="CK48" s="11">
        <v>373.68</v>
      </c>
      <c r="CL48" s="11">
        <v>373.93</v>
      </c>
      <c r="CM48" s="11">
        <v>510.16</v>
      </c>
      <c r="CN48" s="11">
        <v>484.58</v>
      </c>
      <c r="CO48" s="11">
        <v>439.21</v>
      </c>
      <c r="CP48" s="11">
        <v>448.1</v>
      </c>
      <c r="CQ48" s="11">
        <v>488.81</v>
      </c>
      <c r="CR48" s="11">
        <v>376.55</v>
      </c>
      <c r="CS48" s="11">
        <v>375.17</v>
      </c>
      <c r="CT48" s="11">
        <v>374.57</v>
      </c>
      <c r="CU48" s="11">
        <v>378.96</v>
      </c>
      <c r="CV48" s="11">
        <v>349.4</v>
      </c>
      <c r="CW48" s="11">
        <v>406.57</v>
      </c>
      <c r="CX48" s="11">
        <v>448.87328947999998</v>
      </c>
      <c r="CY48" s="11">
        <v>447.93427957</v>
      </c>
      <c r="CZ48" s="11">
        <v>541.56875305000005</v>
      </c>
      <c r="DA48" s="11">
        <v>532.38000898999996</v>
      </c>
      <c r="DB48" s="11">
        <v>434.03011948</v>
      </c>
      <c r="DC48" s="11">
        <v>396.17604532000001</v>
      </c>
      <c r="DD48" s="11">
        <v>414.61987198000003</v>
      </c>
      <c r="DE48" s="11">
        <v>434.29605475</v>
      </c>
      <c r="DF48" s="11">
        <v>497.32379843000001</v>
      </c>
      <c r="DG48" s="11">
        <v>451.60380042000003</v>
      </c>
      <c r="DH48" s="11">
        <v>455.00773196</v>
      </c>
      <c r="DI48" s="11">
        <v>558.86768997000001</v>
      </c>
      <c r="DJ48" s="11">
        <v>486.51006651</v>
      </c>
      <c r="DK48" s="11">
        <v>397.95895659000001</v>
      </c>
      <c r="DL48" s="11">
        <v>486.83604713</v>
      </c>
      <c r="DM48" s="11">
        <v>437.30906567</v>
      </c>
      <c r="DN48" s="11">
        <v>407.6314079</v>
      </c>
      <c r="DO48" s="11">
        <v>427.42065184</v>
      </c>
      <c r="DP48" s="11">
        <v>440.76782219</v>
      </c>
      <c r="DQ48" s="11">
        <v>450.92835958000001</v>
      </c>
      <c r="DR48" s="11">
        <v>461.60918168000001</v>
      </c>
      <c r="DS48" s="11">
        <v>457.44866974000001</v>
      </c>
      <c r="DT48" s="11">
        <v>471.58758518000002</v>
      </c>
      <c r="DU48" s="11">
        <v>441.17083802000002</v>
      </c>
      <c r="DV48" s="11">
        <v>434.61654356000003</v>
      </c>
      <c r="DW48" s="11">
        <v>434.22127081000002</v>
      </c>
      <c r="DX48" s="11">
        <v>512.97152704999996</v>
      </c>
      <c r="DY48" s="11">
        <v>396.23052034</v>
      </c>
      <c r="DZ48" s="11">
        <v>459.38510723000002</v>
      </c>
      <c r="EA48" s="11">
        <v>425.30249617999999</v>
      </c>
      <c r="EB48" s="11">
        <v>508.44745509000001</v>
      </c>
      <c r="EC48" s="11">
        <v>458.90004248999998</v>
      </c>
      <c r="ED48" s="11">
        <v>420.4054448</v>
      </c>
      <c r="EE48" s="11">
        <v>371.61376882000002</v>
      </c>
      <c r="EF48" s="11">
        <v>387.92258565999998</v>
      </c>
      <c r="EG48" s="11">
        <v>430.23176989000001</v>
      </c>
      <c r="EH48" s="11">
        <v>419.50795926000001</v>
      </c>
      <c r="EI48" s="11">
        <v>384.78236183000001</v>
      </c>
      <c r="EJ48" s="11">
        <v>358.23316724</v>
      </c>
      <c r="EK48" s="11">
        <v>376.59668348999998</v>
      </c>
      <c r="EL48" s="11">
        <v>361.16741874000002</v>
      </c>
      <c r="EM48" s="11">
        <v>430.43235568</v>
      </c>
      <c r="EN48" s="11">
        <v>371.37858649999998</v>
      </c>
      <c r="EO48" s="11">
        <v>352.05358598999999</v>
      </c>
      <c r="EP48" s="11">
        <v>454.76516565999998</v>
      </c>
      <c r="EQ48" s="11">
        <v>398.24691131999998</v>
      </c>
      <c r="ER48" s="11">
        <v>329.71067493999999</v>
      </c>
      <c r="ES48" s="11">
        <v>404.10892973</v>
      </c>
      <c r="ET48" s="11">
        <v>357.18968272000001</v>
      </c>
      <c r="EU48" s="11">
        <v>343.46536351999998</v>
      </c>
      <c r="EV48" s="11">
        <v>344.3196691</v>
      </c>
      <c r="EW48" s="11">
        <v>369.08345346999999</v>
      </c>
      <c r="EX48" s="11">
        <v>371.02539122000002</v>
      </c>
      <c r="EY48" s="11">
        <v>390.23355836000002</v>
      </c>
      <c r="EZ48" s="11">
        <v>358.91467342999999</v>
      </c>
      <c r="FA48" s="11">
        <v>369.57584272999998</v>
      </c>
      <c r="FB48" s="11">
        <v>361.91485374000001</v>
      </c>
      <c r="FC48" s="11">
        <v>348.41468503999999</v>
      </c>
      <c r="FD48" s="11">
        <v>359.82468461000002</v>
      </c>
      <c r="FE48" s="11">
        <v>380.46304235000002</v>
      </c>
      <c r="FF48" s="11">
        <v>320.58112511000002</v>
      </c>
      <c r="FG48" s="11">
        <v>399.63185000999999</v>
      </c>
      <c r="FH48" s="11">
        <v>366.89541098000001</v>
      </c>
      <c r="FI48" s="11">
        <v>447.70316817999998</v>
      </c>
      <c r="FJ48" s="11">
        <v>401.81418796000003</v>
      </c>
      <c r="FK48" s="11">
        <v>361.52034149000002</v>
      </c>
      <c r="FL48" s="11">
        <v>641.18443843</v>
      </c>
      <c r="FM48" s="11">
        <v>603.23863888999995</v>
      </c>
      <c r="FN48" s="11">
        <v>929.18801386999996</v>
      </c>
      <c r="FO48" s="11">
        <v>875.62550453999995</v>
      </c>
      <c r="FP48" s="11">
        <v>551.00869610999996</v>
      </c>
      <c r="FQ48" s="11">
        <v>500.46141337</v>
      </c>
      <c r="FR48" s="11">
        <v>499.77496452999998</v>
      </c>
      <c r="FS48" s="11">
        <v>639.77814835000004</v>
      </c>
      <c r="FT48" s="11">
        <v>711.23699712999996</v>
      </c>
      <c r="FU48" s="11">
        <v>686.19952243</v>
      </c>
      <c r="FV48" s="11">
        <v>871.09089800000004</v>
      </c>
      <c r="FW48" s="11">
        <v>893.31313623000005</v>
      </c>
      <c r="FX48" s="11">
        <v>787.13637960999995</v>
      </c>
      <c r="FY48" s="11">
        <v>600.90096343000005</v>
      </c>
      <c r="FZ48" s="11">
        <v>726.96439705</v>
      </c>
      <c r="GA48" s="11">
        <v>676.31442632999995</v>
      </c>
      <c r="GB48" s="11">
        <v>561.68137430000002</v>
      </c>
      <c r="GC48" s="11">
        <v>690.40138720000004</v>
      </c>
      <c r="GD48" s="11">
        <v>615.28121513999997</v>
      </c>
      <c r="GE48" s="11">
        <v>632.58400935999998</v>
      </c>
      <c r="GF48" s="11">
        <v>643.00564804999999</v>
      </c>
      <c r="GG48" s="11">
        <v>721.01170646000003</v>
      </c>
      <c r="GH48" s="11">
        <v>697.63530114000002</v>
      </c>
      <c r="GI48" s="11">
        <v>613.18692036000004</v>
      </c>
      <c r="GJ48" s="11">
        <v>642.60413700000004</v>
      </c>
      <c r="GK48" s="11">
        <v>597.01605316999996</v>
      </c>
      <c r="GL48" s="11">
        <v>813.25874045</v>
      </c>
      <c r="GM48" s="11">
        <v>609.71274489999996</v>
      </c>
      <c r="GN48" s="11">
        <v>619.32583142999999</v>
      </c>
      <c r="GO48" s="11">
        <v>576.28781103999995</v>
      </c>
      <c r="GP48" s="11">
        <v>649.52709826</v>
      </c>
      <c r="GQ48" s="11">
        <v>634.75791236999999</v>
      </c>
      <c r="GR48" s="11">
        <v>570.83106738000004</v>
      </c>
      <c r="GS48" s="12">
        <v>0.57999999999999996</v>
      </c>
      <c r="GT48" s="12">
        <v>0.47</v>
      </c>
      <c r="GU48" s="12">
        <v>0.61</v>
      </c>
      <c r="GV48" s="12">
        <v>4.3899999999999997</v>
      </c>
      <c r="GW48" s="12">
        <v>0.06</v>
      </c>
      <c r="GX48" s="12">
        <v>0.13</v>
      </c>
      <c r="GY48" s="12">
        <v>0.11</v>
      </c>
      <c r="GZ48" s="12">
        <v>0.51</v>
      </c>
      <c r="HA48" s="12">
        <v>-0.02</v>
      </c>
      <c r="HB48" s="12">
        <v>0.52</v>
      </c>
      <c r="HC48" s="12">
        <v>-0.02</v>
      </c>
      <c r="HD48" s="12">
        <v>0.05</v>
      </c>
      <c r="HE48" s="12">
        <v>2.88</v>
      </c>
      <c r="HF48" s="12">
        <v>-0.26</v>
      </c>
      <c r="HG48" s="12">
        <v>0.49</v>
      </c>
      <c r="HH48" s="12">
        <v>0.16</v>
      </c>
      <c r="HI48" s="12">
        <v>1.3</v>
      </c>
      <c r="HJ48" s="12">
        <v>0.05</v>
      </c>
      <c r="HK48" s="12">
        <v>-0.21</v>
      </c>
      <c r="HL48" s="12">
        <v>0.23</v>
      </c>
      <c r="HM48" s="12">
        <v>0.85</v>
      </c>
      <c r="HN48" s="12">
        <v>-0.09</v>
      </c>
      <c r="HO48" s="12">
        <v>-0.03</v>
      </c>
      <c r="HP48" s="12">
        <v>0.04</v>
      </c>
      <c r="HQ48" s="12">
        <v>1.41</v>
      </c>
      <c r="HR48" s="12">
        <v>0.72</v>
      </c>
      <c r="HS48" s="12">
        <v>0.28999999999999998</v>
      </c>
      <c r="HT48" s="12">
        <v>3.88</v>
      </c>
      <c r="HU48" s="12">
        <v>1.23</v>
      </c>
      <c r="HV48" s="12">
        <v>0.23</v>
      </c>
      <c r="HW48" s="12">
        <v>-0.01</v>
      </c>
      <c r="HX48" s="12">
        <v>7.0000000000000007E-2</v>
      </c>
      <c r="HY48" s="12">
        <v>5.12</v>
      </c>
      <c r="HZ48" s="12">
        <v>4.28</v>
      </c>
      <c r="IA48" s="12">
        <v>3.22</v>
      </c>
      <c r="IB48" s="12">
        <v>5.54</v>
      </c>
      <c r="IC48" s="12">
        <v>5.47</v>
      </c>
      <c r="ID48" s="12">
        <v>1.67</v>
      </c>
      <c r="IE48" s="12">
        <v>2.54</v>
      </c>
      <c r="IF48" s="12">
        <v>2.2200000000000002</v>
      </c>
      <c r="IG48" s="12">
        <v>7.63</v>
      </c>
      <c r="IH48" s="12">
        <v>5.66</v>
      </c>
      <c r="II48" s="12">
        <v>3.67</v>
      </c>
      <c r="IJ48" s="12">
        <v>0.39</v>
      </c>
      <c r="IK48" s="12">
        <v>1.17</v>
      </c>
      <c r="IL48" s="12">
        <v>5.04</v>
      </c>
      <c r="IM48" s="12">
        <v>2.0699999999999998</v>
      </c>
      <c r="IN48" s="12">
        <v>5.37</v>
      </c>
      <c r="IO48" s="12">
        <v>3.37</v>
      </c>
      <c r="IP48" s="12">
        <v>2.7</v>
      </c>
      <c r="IQ48" s="12">
        <v>5.27</v>
      </c>
      <c r="IR48" s="12">
        <v>5.18</v>
      </c>
      <c r="IS48" s="12">
        <v>5.25</v>
      </c>
      <c r="IT48" s="12">
        <v>2.65</v>
      </c>
      <c r="IU48" s="12">
        <v>6.83</v>
      </c>
      <c r="IV48" s="12">
        <v>7.12</v>
      </c>
      <c r="IW48" s="12">
        <v>5.75</v>
      </c>
      <c r="IX48" s="12">
        <v>3.99</v>
      </c>
      <c r="IY48" s="12">
        <v>1.7</v>
      </c>
      <c r="IZ48" s="12">
        <v>5.13</v>
      </c>
      <c r="JA48" s="12">
        <v>6.98</v>
      </c>
      <c r="JB48" s="12">
        <v>3.48</v>
      </c>
      <c r="JC48" s="12">
        <v>5.51</v>
      </c>
      <c r="JD48" s="12">
        <v>0.83</v>
      </c>
      <c r="JE48" s="12">
        <v>3.02</v>
      </c>
      <c r="JF48" s="12">
        <v>6.25</v>
      </c>
      <c r="JG48" s="11">
        <v>7.29</v>
      </c>
      <c r="JH48" s="11">
        <v>7.84</v>
      </c>
      <c r="JI48" s="11">
        <v>6.92</v>
      </c>
      <c r="JJ48" s="11">
        <v>7.48</v>
      </c>
      <c r="JK48" s="11">
        <v>6.79</v>
      </c>
      <c r="JL48" s="11">
        <v>6.69</v>
      </c>
      <c r="JM48" s="11">
        <v>8.26</v>
      </c>
      <c r="JN48" s="11">
        <v>11.5</v>
      </c>
      <c r="JO48" s="11">
        <v>7.55</v>
      </c>
      <c r="JP48" s="11">
        <v>7.12</v>
      </c>
      <c r="JQ48" s="11">
        <v>4.82</v>
      </c>
      <c r="JR48" s="11">
        <v>8.5399999999999991</v>
      </c>
      <c r="JS48" s="11">
        <v>7.86</v>
      </c>
      <c r="JT48" s="11">
        <v>8.52</v>
      </c>
      <c r="JU48" s="11">
        <v>6.66</v>
      </c>
      <c r="JV48" s="11">
        <v>9.4600000000000009</v>
      </c>
      <c r="JW48" s="11">
        <v>3.08</v>
      </c>
      <c r="JX48" s="11">
        <v>6.2</v>
      </c>
      <c r="JY48" s="11">
        <v>6.97</v>
      </c>
      <c r="JZ48" s="11">
        <v>7.65</v>
      </c>
      <c r="KA48" s="11">
        <v>6.87</v>
      </c>
      <c r="KB48" s="11">
        <v>7.45</v>
      </c>
      <c r="KC48" s="11">
        <v>8.35</v>
      </c>
      <c r="KD48" s="11">
        <v>7.77</v>
      </c>
      <c r="KE48" s="11">
        <v>6.97</v>
      </c>
      <c r="KF48" s="11">
        <v>6.95</v>
      </c>
      <c r="KG48" s="11">
        <v>6.95</v>
      </c>
      <c r="KH48" s="11">
        <v>7.01</v>
      </c>
      <c r="KI48" s="11">
        <v>6.22</v>
      </c>
      <c r="KJ48" s="11">
        <v>10.58</v>
      </c>
      <c r="KK48" s="11">
        <v>6.04</v>
      </c>
      <c r="KL48" s="11">
        <v>3.71</v>
      </c>
      <c r="KM48" s="11">
        <v>6.99</v>
      </c>
    </row>
    <row r="49" spans="1:299" x14ac:dyDescent="0.25">
      <c r="A49">
        <v>47</v>
      </c>
      <c r="B49" s="1">
        <v>41852</v>
      </c>
      <c r="C49" s="11">
        <v>901.5</v>
      </c>
      <c r="D49" s="11">
        <v>906.16</v>
      </c>
      <c r="E49" s="11">
        <v>972.97</v>
      </c>
      <c r="F49" s="11">
        <v>1004.24</v>
      </c>
      <c r="G49" s="11">
        <v>910.42</v>
      </c>
      <c r="H49" s="11">
        <v>958.04</v>
      </c>
      <c r="I49" s="11">
        <v>867.8</v>
      </c>
      <c r="J49" s="11">
        <v>895.09</v>
      </c>
      <c r="K49" s="11">
        <v>942.57</v>
      </c>
      <c r="L49" s="11">
        <v>836.89</v>
      </c>
      <c r="M49" s="11">
        <v>861.77</v>
      </c>
      <c r="N49" s="11">
        <v>842.09</v>
      </c>
      <c r="O49" s="11">
        <v>839.28</v>
      </c>
      <c r="P49" s="11">
        <v>786.97</v>
      </c>
      <c r="Q49" s="11">
        <v>882.15</v>
      </c>
      <c r="R49" s="11">
        <v>824.79</v>
      </c>
      <c r="S49" s="11">
        <v>816.68</v>
      </c>
      <c r="T49" s="11">
        <v>802.93</v>
      </c>
      <c r="U49" s="11">
        <v>835.09</v>
      </c>
      <c r="V49" s="11">
        <v>943.67</v>
      </c>
      <c r="W49" s="11">
        <v>840.54</v>
      </c>
      <c r="X49" s="11">
        <v>824.22</v>
      </c>
      <c r="Y49" s="11">
        <v>1036.04</v>
      </c>
      <c r="Z49" s="11">
        <v>978.36</v>
      </c>
      <c r="AA49" s="11">
        <v>915.99</v>
      </c>
      <c r="AB49" s="11">
        <v>926.67</v>
      </c>
      <c r="AC49" s="11">
        <v>940.79</v>
      </c>
      <c r="AD49" s="11">
        <v>874.16</v>
      </c>
      <c r="AE49" s="11">
        <v>923.48</v>
      </c>
      <c r="AF49" s="11">
        <v>907.11</v>
      </c>
      <c r="AG49" s="11">
        <v>933.87</v>
      </c>
      <c r="AH49" s="11">
        <v>898.69</v>
      </c>
      <c r="AI49" s="11">
        <v>955.45</v>
      </c>
      <c r="AJ49" s="11">
        <v>492.01</v>
      </c>
      <c r="AK49" s="11">
        <v>526.63</v>
      </c>
      <c r="AL49" s="11">
        <v>566.39</v>
      </c>
      <c r="AM49" s="11">
        <v>579.03</v>
      </c>
      <c r="AN49" s="11">
        <v>522.44000000000005</v>
      </c>
      <c r="AO49" s="11">
        <v>548.54</v>
      </c>
      <c r="AP49" s="11">
        <v>508.63</v>
      </c>
      <c r="AQ49" s="11">
        <v>526.05999999999995</v>
      </c>
      <c r="AR49" s="11">
        <v>546.75</v>
      </c>
      <c r="AS49" s="11">
        <v>482.39</v>
      </c>
      <c r="AT49" s="11">
        <v>509.72</v>
      </c>
      <c r="AU49" s="11">
        <v>502.92</v>
      </c>
      <c r="AV49" s="11">
        <v>491.76</v>
      </c>
      <c r="AW49" s="11">
        <v>464.05</v>
      </c>
      <c r="AX49" s="11">
        <v>509.85</v>
      </c>
      <c r="AY49" s="11">
        <v>486.25</v>
      </c>
      <c r="AZ49" s="11">
        <v>464.82</v>
      </c>
      <c r="BA49" s="11">
        <v>459.77</v>
      </c>
      <c r="BB49" s="11">
        <v>459.3</v>
      </c>
      <c r="BC49" s="11">
        <v>489.6</v>
      </c>
      <c r="BD49" s="11">
        <v>466.99</v>
      </c>
      <c r="BE49" s="11">
        <v>449.61</v>
      </c>
      <c r="BF49" s="11">
        <v>524.91</v>
      </c>
      <c r="BG49" s="11">
        <v>492.33</v>
      </c>
      <c r="BH49" s="11">
        <v>467.24</v>
      </c>
      <c r="BI49" s="11">
        <v>456.19</v>
      </c>
      <c r="BJ49" s="11">
        <v>455</v>
      </c>
      <c r="BK49" s="11">
        <v>497.61</v>
      </c>
      <c r="BL49" s="11">
        <v>534.49</v>
      </c>
      <c r="BM49" s="11">
        <v>532.54</v>
      </c>
      <c r="BN49" s="11">
        <v>525.91999999999996</v>
      </c>
      <c r="BO49" s="11">
        <v>533.4</v>
      </c>
      <c r="BP49" s="11">
        <v>548.89</v>
      </c>
      <c r="BQ49" s="11">
        <v>409.49</v>
      </c>
      <c r="BR49" s="11">
        <v>379.53</v>
      </c>
      <c r="BS49" s="11">
        <v>406.58</v>
      </c>
      <c r="BT49" s="11">
        <v>425.21</v>
      </c>
      <c r="BU49" s="11">
        <v>387.98</v>
      </c>
      <c r="BV49" s="11">
        <v>409.5</v>
      </c>
      <c r="BW49" s="11">
        <v>359.17</v>
      </c>
      <c r="BX49" s="11">
        <v>369.03</v>
      </c>
      <c r="BY49" s="11">
        <v>395.82</v>
      </c>
      <c r="BZ49" s="11">
        <v>354.5</v>
      </c>
      <c r="CA49" s="11">
        <v>352.05</v>
      </c>
      <c r="CB49" s="11">
        <v>339.17</v>
      </c>
      <c r="CC49" s="11">
        <v>347.52</v>
      </c>
      <c r="CD49" s="11">
        <v>322.92</v>
      </c>
      <c r="CE49" s="11">
        <v>372.3</v>
      </c>
      <c r="CF49" s="11">
        <v>338.54</v>
      </c>
      <c r="CG49" s="11">
        <v>351.86</v>
      </c>
      <c r="CH49" s="11">
        <v>343.16</v>
      </c>
      <c r="CI49" s="11">
        <v>375.79</v>
      </c>
      <c r="CJ49" s="11">
        <v>454.07</v>
      </c>
      <c r="CK49" s="11">
        <v>373.55</v>
      </c>
      <c r="CL49" s="11">
        <v>374.61</v>
      </c>
      <c r="CM49" s="11">
        <v>511.13</v>
      </c>
      <c r="CN49" s="11">
        <v>486.03</v>
      </c>
      <c r="CO49" s="11">
        <v>448.75</v>
      </c>
      <c r="CP49" s="11">
        <v>470.48</v>
      </c>
      <c r="CQ49" s="11">
        <v>485.79</v>
      </c>
      <c r="CR49" s="11">
        <v>376.55</v>
      </c>
      <c r="CS49" s="11">
        <v>388.99</v>
      </c>
      <c r="CT49" s="11">
        <v>374.57</v>
      </c>
      <c r="CU49" s="11">
        <v>407.95</v>
      </c>
      <c r="CV49" s="11">
        <v>365.29</v>
      </c>
      <c r="CW49" s="11">
        <v>406.56</v>
      </c>
      <c r="CX49" s="11">
        <v>451.20743059</v>
      </c>
      <c r="CY49" s="11">
        <v>451.42816694999999</v>
      </c>
      <c r="CZ49" s="11">
        <v>542.43526305</v>
      </c>
      <c r="DA49" s="11">
        <v>533.12534100000005</v>
      </c>
      <c r="DB49" s="11">
        <v>445.70552968999999</v>
      </c>
      <c r="DC49" s="11">
        <v>397.95883751999997</v>
      </c>
      <c r="DD49" s="11">
        <v>415.86373159999999</v>
      </c>
      <c r="DE49" s="11">
        <v>434.7303508</v>
      </c>
      <c r="DF49" s="11">
        <v>495.53343275999998</v>
      </c>
      <c r="DG49" s="11">
        <v>452.10056459999998</v>
      </c>
      <c r="DH49" s="11">
        <v>454.00671495</v>
      </c>
      <c r="DI49" s="11">
        <v>559.59421797000005</v>
      </c>
      <c r="DJ49" s="11">
        <v>484.70997926000001</v>
      </c>
      <c r="DK49" s="11">
        <v>396.60589614000003</v>
      </c>
      <c r="DL49" s="11">
        <v>487.76103561999997</v>
      </c>
      <c r="DM49" s="11">
        <v>440.98246182000003</v>
      </c>
      <c r="DN49" s="11">
        <v>408.07980244999999</v>
      </c>
      <c r="DO49" s="11">
        <v>426.69403672999999</v>
      </c>
      <c r="DP49" s="11">
        <v>441.69343462</v>
      </c>
      <c r="DQ49" s="11">
        <v>451.64984496</v>
      </c>
      <c r="DR49" s="11">
        <v>462.62472187999998</v>
      </c>
      <c r="DS49" s="11">
        <v>457.21994540999998</v>
      </c>
      <c r="DT49" s="11">
        <v>472.20064903999997</v>
      </c>
      <c r="DU49" s="11">
        <v>441.83259428000002</v>
      </c>
      <c r="DV49" s="11">
        <v>438.13693755999998</v>
      </c>
      <c r="DW49" s="11">
        <v>443.16622898999998</v>
      </c>
      <c r="DX49" s="11">
        <v>509.58591496999998</v>
      </c>
      <c r="DY49" s="11">
        <v>396.82486612000002</v>
      </c>
      <c r="DZ49" s="11">
        <v>471.46693555000002</v>
      </c>
      <c r="EA49" s="11">
        <v>426.45081291999998</v>
      </c>
      <c r="EB49" s="11">
        <v>532.90377767999996</v>
      </c>
      <c r="EC49" s="11">
        <v>474.73209395999999</v>
      </c>
      <c r="ED49" s="11">
        <v>422.04502602999997</v>
      </c>
      <c r="EE49" s="11">
        <v>372.65428737000002</v>
      </c>
      <c r="EF49" s="11">
        <v>389.16393792999997</v>
      </c>
      <c r="EG49" s="11">
        <v>431.39339567000002</v>
      </c>
      <c r="EH49" s="11">
        <v>420.51477835999998</v>
      </c>
      <c r="EI49" s="11">
        <v>385.74431772999998</v>
      </c>
      <c r="EJ49" s="11">
        <v>361.06320926000001</v>
      </c>
      <c r="EK49" s="11">
        <v>378.55498624000001</v>
      </c>
      <c r="EL49" s="11">
        <v>362.07033729</v>
      </c>
      <c r="EM49" s="11">
        <v>427.76367506999998</v>
      </c>
      <c r="EN49" s="11">
        <v>372.23275725000002</v>
      </c>
      <c r="EO49" s="11">
        <v>350.75098772000001</v>
      </c>
      <c r="EP49" s="11">
        <v>455.72017251</v>
      </c>
      <c r="EQ49" s="11">
        <v>395.77778046999998</v>
      </c>
      <c r="ER49" s="11">
        <v>327.83132409000001</v>
      </c>
      <c r="ES49" s="11">
        <v>405.48290008999999</v>
      </c>
      <c r="ET49" s="11">
        <v>362.33321415</v>
      </c>
      <c r="EU49" s="11">
        <v>344.11794771000001</v>
      </c>
      <c r="EV49" s="11">
        <v>343.28671008999999</v>
      </c>
      <c r="EW49" s="11">
        <v>371.00268742999998</v>
      </c>
      <c r="EX49" s="11">
        <v>371.50772423000001</v>
      </c>
      <c r="EY49" s="11">
        <v>391.91156266000002</v>
      </c>
      <c r="EZ49" s="11">
        <v>358.05327820999997</v>
      </c>
      <c r="FA49" s="11">
        <v>369.83454582000002</v>
      </c>
      <c r="FB49" s="11">
        <v>361.91485374000001</v>
      </c>
      <c r="FC49" s="11">
        <v>346.77713602</v>
      </c>
      <c r="FD49" s="11">
        <v>356.94608713000002</v>
      </c>
      <c r="FE49" s="11">
        <v>377.79980104999999</v>
      </c>
      <c r="FF49" s="11">
        <v>321.44669414999998</v>
      </c>
      <c r="FG49" s="11">
        <v>407.14492878999999</v>
      </c>
      <c r="FH49" s="11">
        <v>368.54644033</v>
      </c>
      <c r="FI49" s="11">
        <v>459.79115372000001</v>
      </c>
      <c r="FJ49" s="11">
        <v>412.74353387000002</v>
      </c>
      <c r="FK49" s="11">
        <v>363.97867981000002</v>
      </c>
      <c r="FL49" s="11">
        <v>646.31391394000002</v>
      </c>
      <c r="FM49" s="11">
        <v>611.86495143000002</v>
      </c>
      <c r="FN49" s="11">
        <v>929.18801386999996</v>
      </c>
      <c r="FO49" s="11">
        <v>875.62550453999995</v>
      </c>
      <c r="FP49" s="11">
        <v>585.11613439999996</v>
      </c>
      <c r="FQ49" s="11">
        <v>500.46141337</v>
      </c>
      <c r="FR49" s="11">
        <v>499.72498703000002</v>
      </c>
      <c r="FS49" s="11">
        <v>639.01041456999997</v>
      </c>
      <c r="FT49" s="11">
        <v>711.23699712999996</v>
      </c>
      <c r="FU49" s="11">
        <v>685.85642267000003</v>
      </c>
      <c r="FV49" s="11">
        <v>871.09089800000004</v>
      </c>
      <c r="FW49" s="11">
        <v>893.31313623000005</v>
      </c>
      <c r="FX49" s="11">
        <v>787.13637960999995</v>
      </c>
      <c r="FY49" s="11">
        <v>600.90096343000005</v>
      </c>
      <c r="FZ49" s="11">
        <v>726.96439705</v>
      </c>
      <c r="GA49" s="11">
        <v>676.31442632999995</v>
      </c>
      <c r="GB49" s="11">
        <v>561.68137430000002</v>
      </c>
      <c r="GC49" s="11">
        <v>690.40138720000004</v>
      </c>
      <c r="GD49" s="11">
        <v>614.29676519999998</v>
      </c>
      <c r="GE49" s="11">
        <v>633.78591898000002</v>
      </c>
      <c r="GF49" s="11">
        <v>642.81274636000001</v>
      </c>
      <c r="GG49" s="11">
        <v>722.30952752999997</v>
      </c>
      <c r="GH49" s="11">
        <v>698.96080820999998</v>
      </c>
      <c r="GI49" s="11">
        <v>615.02648111999997</v>
      </c>
      <c r="GJ49" s="11">
        <v>656.54864677</v>
      </c>
      <c r="GK49" s="11">
        <v>626.80715422000003</v>
      </c>
      <c r="GL49" s="11">
        <v>808.21653626</v>
      </c>
      <c r="GM49" s="11">
        <v>609.71274489999996</v>
      </c>
      <c r="GN49" s="11">
        <v>642.11702203000004</v>
      </c>
      <c r="GO49" s="11">
        <v>576.28781103999995</v>
      </c>
      <c r="GP49" s="11">
        <v>699.21592127999998</v>
      </c>
      <c r="GQ49" s="11">
        <v>663.63939737999999</v>
      </c>
      <c r="GR49" s="11">
        <v>570.83106738000004</v>
      </c>
      <c r="GS49" s="12">
        <v>0.52</v>
      </c>
      <c r="GT49" s="12">
        <v>0.78</v>
      </c>
      <c r="GU49" s="12">
        <v>0.16</v>
      </c>
      <c r="GV49" s="12">
        <v>0.14000000000000001</v>
      </c>
      <c r="GW49" s="12">
        <v>2.69</v>
      </c>
      <c r="GX49" s="12">
        <v>0.45</v>
      </c>
      <c r="GY49" s="12">
        <v>0.3</v>
      </c>
      <c r="GZ49" s="12">
        <v>0.1</v>
      </c>
      <c r="HA49" s="12">
        <v>-0.36</v>
      </c>
      <c r="HB49" s="12">
        <v>0.11</v>
      </c>
      <c r="HC49" s="12">
        <v>-0.22</v>
      </c>
      <c r="HD49" s="12">
        <v>0.13</v>
      </c>
      <c r="HE49" s="12">
        <v>-0.37</v>
      </c>
      <c r="HF49" s="12">
        <v>-0.34</v>
      </c>
      <c r="HG49" s="12">
        <v>0.19</v>
      </c>
      <c r="HH49" s="12">
        <v>0.84</v>
      </c>
      <c r="HI49" s="12">
        <v>0.11</v>
      </c>
      <c r="HJ49" s="12">
        <v>-0.17</v>
      </c>
      <c r="HK49" s="12">
        <v>0.21</v>
      </c>
      <c r="HL49" s="12">
        <v>0.16</v>
      </c>
      <c r="HM49" s="12">
        <v>0.22</v>
      </c>
      <c r="HN49" s="12">
        <v>-0.05</v>
      </c>
      <c r="HO49" s="12">
        <v>0.13</v>
      </c>
      <c r="HP49" s="12">
        <v>0.15</v>
      </c>
      <c r="HQ49" s="12">
        <v>0.81</v>
      </c>
      <c r="HR49" s="12">
        <v>2.06</v>
      </c>
      <c r="HS49" s="12">
        <v>-0.66</v>
      </c>
      <c r="HT49" s="12">
        <v>0.15</v>
      </c>
      <c r="HU49" s="12">
        <v>2.63</v>
      </c>
      <c r="HV49" s="12">
        <v>0.27</v>
      </c>
      <c r="HW49" s="12">
        <v>4.8099999999999996</v>
      </c>
      <c r="HX49" s="12">
        <v>3.45</v>
      </c>
      <c r="HY49" s="12">
        <v>0.39</v>
      </c>
      <c r="HZ49" s="12">
        <v>4.8099999999999996</v>
      </c>
      <c r="IA49" s="12">
        <v>4.03</v>
      </c>
      <c r="IB49" s="12">
        <v>5.7</v>
      </c>
      <c r="IC49" s="12">
        <v>5.61</v>
      </c>
      <c r="ID49" s="12">
        <v>4.41</v>
      </c>
      <c r="IE49" s="12">
        <v>3</v>
      </c>
      <c r="IF49" s="12">
        <v>2.5299999999999998</v>
      </c>
      <c r="IG49" s="12">
        <v>7.73</v>
      </c>
      <c r="IH49" s="12">
        <v>5.28</v>
      </c>
      <c r="II49" s="12">
        <v>3.79</v>
      </c>
      <c r="IJ49" s="12">
        <v>0.17</v>
      </c>
      <c r="IK49" s="12">
        <v>1.3</v>
      </c>
      <c r="IL49" s="12">
        <v>4.66</v>
      </c>
      <c r="IM49" s="12">
        <v>1.72</v>
      </c>
      <c r="IN49" s="12">
        <v>5.58</v>
      </c>
      <c r="IO49" s="12">
        <v>4.25</v>
      </c>
      <c r="IP49" s="12">
        <v>2.81</v>
      </c>
      <c r="IQ49" s="12">
        <v>5.09</v>
      </c>
      <c r="IR49" s="12">
        <v>5.4</v>
      </c>
      <c r="IS49" s="12">
        <v>5.42</v>
      </c>
      <c r="IT49" s="12">
        <v>2.88</v>
      </c>
      <c r="IU49" s="12">
        <v>6.77</v>
      </c>
      <c r="IV49" s="12">
        <v>7.25</v>
      </c>
      <c r="IW49" s="12">
        <v>5.91</v>
      </c>
      <c r="IX49" s="12">
        <v>4.83</v>
      </c>
      <c r="IY49" s="12">
        <v>3.79</v>
      </c>
      <c r="IZ49" s="12">
        <v>4.43</v>
      </c>
      <c r="JA49" s="12">
        <v>7.14</v>
      </c>
      <c r="JB49" s="12">
        <v>6.2</v>
      </c>
      <c r="JC49" s="12">
        <v>5.79</v>
      </c>
      <c r="JD49" s="12">
        <v>5.67</v>
      </c>
      <c r="JE49" s="12">
        <v>6.58</v>
      </c>
      <c r="JF49" s="12">
        <v>6.66</v>
      </c>
      <c r="JG49" s="11">
        <v>7.22</v>
      </c>
      <c r="JH49" s="11">
        <v>7.74</v>
      </c>
      <c r="JI49" s="11">
        <v>7.54</v>
      </c>
      <c r="JJ49" s="11">
        <v>7.68</v>
      </c>
      <c r="JK49" s="11">
        <v>5.99</v>
      </c>
      <c r="JL49" s="11">
        <v>7.15</v>
      </c>
      <c r="JM49" s="11">
        <v>8.4499999999999993</v>
      </c>
      <c r="JN49" s="11">
        <v>11.06</v>
      </c>
      <c r="JO49" s="11">
        <v>7.24</v>
      </c>
      <c r="JP49" s="11">
        <v>6.89</v>
      </c>
      <c r="JQ49" s="11">
        <v>5.03</v>
      </c>
      <c r="JR49" s="11">
        <v>7.45</v>
      </c>
      <c r="JS49" s="11">
        <v>6.8</v>
      </c>
      <c r="JT49" s="11">
        <v>7.77</v>
      </c>
      <c r="JU49" s="11">
        <v>6.32</v>
      </c>
      <c r="JV49" s="11">
        <v>9.77</v>
      </c>
      <c r="JW49" s="11">
        <v>3.24</v>
      </c>
      <c r="JX49" s="11">
        <v>6.21</v>
      </c>
      <c r="JY49" s="11">
        <v>6.85</v>
      </c>
      <c r="JZ49" s="11">
        <v>7.57</v>
      </c>
      <c r="KA49" s="11">
        <v>7.03</v>
      </c>
      <c r="KB49" s="11">
        <v>7.68</v>
      </c>
      <c r="KC49" s="11">
        <v>8.41</v>
      </c>
      <c r="KD49" s="11">
        <v>7.48</v>
      </c>
      <c r="KE49" s="11">
        <v>5.7</v>
      </c>
      <c r="KF49" s="11">
        <v>4.34</v>
      </c>
      <c r="KG49" s="11">
        <v>6.21</v>
      </c>
      <c r="KH49" s="11">
        <v>7.66</v>
      </c>
      <c r="KI49" s="11">
        <v>8.42</v>
      </c>
      <c r="KJ49" s="11">
        <v>6.67</v>
      </c>
      <c r="KK49" s="11">
        <v>11.24</v>
      </c>
      <c r="KL49" s="11">
        <v>7.3</v>
      </c>
      <c r="KM49" s="11">
        <v>7.48</v>
      </c>
    </row>
    <row r="50" spans="1:299" x14ac:dyDescent="0.25">
      <c r="A50">
        <v>48</v>
      </c>
      <c r="B50" s="1">
        <v>41883</v>
      </c>
      <c r="C50" s="11">
        <v>902.94</v>
      </c>
      <c r="D50" s="11">
        <v>906.72</v>
      </c>
      <c r="E50" s="11">
        <v>973.22</v>
      </c>
      <c r="F50" s="11">
        <v>1004.62</v>
      </c>
      <c r="G50" s="11">
        <v>907.71</v>
      </c>
      <c r="H50" s="11">
        <v>959.75</v>
      </c>
      <c r="I50" s="11">
        <v>869.23</v>
      </c>
      <c r="J50" s="11">
        <v>895.4</v>
      </c>
      <c r="K50" s="11">
        <v>948.54</v>
      </c>
      <c r="L50" s="11">
        <v>838.59</v>
      </c>
      <c r="M50" s="11">
        <v>866.37</v>
      </c>
      <c r="N50" s="11">
        <v>844.44</v>
      </c>
      <c r="O50" s="11">
        <v>842.2</v>
      </c>
      <c r="P50" s="11">
        <v>789.52</v>
      </c>
      <c r="Q50" s="11">
        <v>888.76</v>
      </c>
      <c r="R50" s="11">
        <v>823.97</v>
      </c>
      <c r="S50" s="11">
        <v>815.94</v>
      </c>
      <c r="T50" s="11">
        <v>805.85</v>
      </c>
      <c r="U50" s="11">
        <v>834.99</v>
      </c>
      <c r="V50" s="11">
        <v>944.96</v>
      </c>
      <c r="W50" s="11">
        <v>840.05</v>
      </c>
      <c r="X50" s="11">
        <v>823.33</v>
      </c>
      <c r="Y50" s="11">
        <v>1039.3599999999999</v>
      </c>
      <c r="Z50" s="11">
        <v>980.09</v>
      </c>
      <c r="AA50" s="11">
        <v>918.33</v>
      </c>
      <c r="AB50" s="11">
        <v>925.94</v>
      </c>
      <c r="AC50" s="11">
        <v>949.5</v>
      </c>
      <c r="AD50" s="11">
        <v>875.54</v>
      </c>
      <c r="AE50" s="11">
        <v>924.26</v>
      </c>
      <c r="AF50" s="11">
        <v>906.56</v>
      </c>
      <c r="AG50" s="11">
        <v>933.61</v>
      </c>
      <c r="AH50" s="11">
        <v>899.28</v>
      </c>
      <c r="AI50" s="11">
        <v>958.83</v>
      </c>
      <c r="AJ50" s="11">
        <v>493</v>
      </c>
      <c r="AK50" s="11">
        <v>526.87</v>
      </c>
      <c r="AL50" s="11">
        <v>566.64</v>
      </c>
      <c r="AM50" s="11">
        <v>579.41</v>
      </c>
      <c r="AN50" s="11">
        <v>519.74</v>
      </c>
      <c r="AO50" s="11">
        <v>550.25</v>
      </c>
      <c r="AP50" s="11">
        <v>510.06</v>
      </c>
      <c r="AQ50" s="11">
        <v>526.37</v>
      </c>
      <c r="AR50" s="11">
        <v>548.36</v>
      </c>
      <c r="AS50" s="11">
        <v>483.79</v>
      </c>
      <c r="AT50" s="11">
        <v>513.03</v>
      </c>
      <c r="AU50" s="11">
        <v>506.09</v>
      </c>
      <c r="AV50" s="11">
        <v>495.99</v>
      </c>
      <c r="AW50" s="11">
        <v>466.6</v>
      </c>
      <c r="AX50" s="11">
        <v>516.46</v>
      </c>
      <c r="AY50" s="11">
        <v>484.24</v>
      </c>
      <c r="AZ50" s="11">
        <v>464.08</v>
      </c>
      <c r="BA50" s="11">
        <v>456.27</v>
      </c>
      <c r="BB50" s="11">
        <v>459.2</v>
      </c>
      <c r="BC50" s="11">
        <v>490.32</v>
      </c>
      <c r="BD50" s="11">
        <v>466.5</v>
      </c>
      <c r="BE50" s="11">
        <v>448.72</v>
      </c>
      <c r="BF50" s="11">
        <v>525.95000000000005</v>
      </c>
      <c r="BG50" s="11">
        <v>493.79</v>
      </c>
      <c r="BH50" s="11">
        <v>468.58</v>
      </c>
      <c r="BI50" s="11">
        <v>455.46</v>
      </c>
      <c r="BJ50" s="11">
        <v>459.95</v>
      </c>
      <c r="BK50" s="11">
        <v>498.99</v>
      </c>
      <c r="BL50" s="11">
        <v>535.25</v>
      </c>
      <c r="BM50" s="11">
        <v>531.99</v>
      </c>
      <c r="BN50" s="11">
        <v>525.66</v>
      </c>
      <c r="BO50" s="11">
        <v>533.99</v>
      </c>
      <c r="BP50" s="11">
        <v>552.16999999999996</v>
      </c>
      <c r="BQ50" s="11">
        <v>409.94</v>
      </c>
      <c r="BR50" s="11">
        <v>379.85</v>
      </c>
      <c r="BS50" s="11">
        <v>406.58</v>
      </c>
      <c r="BT50" s="11">
        <v>425.21</v>
      </c>
      <c r="BU50" s="11">
        <v>387.97</v>
      </c>
      <c r="BV50" s="11">
        <v>409.5</v>
      </c>
      <c r="BW50" s="11">
        <v>359.17</v>
      </c>
      <c r="BX50" s="11">
        <v>369.03</v>
      </c>
      <c r="BY50" s="11">
        <v>400.18</v>
      </c>
      <c r="BZ50" s="11">
        <v>354.8</v>
      </c>
      <c r="CA50" s="11">
        <v>353.34</v>
      </c>
      <c r="CB50" s="11">
        <v>338.35</v>
      </c>
      <c r="CC50" s="11">
        <v>346.21</v>
      </c>
      <c r="CD50" s="11">
        <v>322.92</v>
      </c>
      <c r="CE50" s="11">
        <v>372.3</v>
      </c>
      <c r="CF50" s="11">
        <v>339.73</v>
      </c>
      <c r="CG50" s="11">
        <v>351.86</v>
      </c>
      <c r="CH50" s="11">
        <v>349.58</v>
      </c>
      <c r="CI50" s="11">
        <v>375.79</v>
      </c>
      <c r="CJ50" s="11">
        <v>454.64</v>
      </c>
      <c r="CK50" s="11">
        <v>373.55</v>
      </c>
      <c r="CL50" s="11">
        <v>374.61</v>
      </c>
      <c r="CM50" s="11">
        <v>513.41</v>
      </c>
      <c r="CN50" s="11">
        <v>486.3</v>
      </c>
      <c r="CO50" s="11">
        <v>449.75</v>
      </c>
      <c r="CP50" s="11">
        <v>470.48</v>
      </c>
      <c r="CQ50" s="11">
        <v>489.55</v>
      </c>
      <c r="CR50" s="11">
        <v>376.55</v>
      </c>
      <c r="CS50" s="11">
        <v>389.01</v>
      </c>
      <c r="CT50" s="11">
        <v>374.57</v>
      </c>
      <c r="CU50" s="11">
        <v>407.95</v>
      </c>
      <c r="CV50" s="11">
        <v>365.29</v>
      </c>
      <c r="CW50" s="11">
        <v>406.66</v>
      </c>
      <c r="CX50" s="11">
        <v>451.92936248000001</v>
      </c>
      <c r="CY50" s="11">
        <v>451.69902385</v>
      </c>
      <c r="CZ50" s="11">
        <v>542.59799363000002</v>
      </c>
      <c r="DA50" s="11">
        <v>533.33859113999995</v>
      </c>
      <c r="DB50" s="11">
        <v>444.3684131</v>
      </c>
      <c r="DC50" s="11">
        <v>398.67516343</v>
      </c>
      <c r="DD50" s="11">
        <v>416.52911356999999</v>
      </c>
      <c r="DE50" s="11">
        <v>434.86076990999999</v>
      </c>
      <c r="DF50" s="11">
        <v>498.65529339</v>
      </c>
      <c r="DG50" s="11">
        <v>453.00476572999997</v>
      </c>
      <c r="DH50" s="11">
        <v>456.41295054</v>
      </c>
      <c r="DI50" s="11">
        <v>561.16108178000002</v>
      </c>
      <c r="DJ50" s="11">
        <v>486.40646419000001</v>
      </c>
      <c r="DK50" s="11">
        <v>397.87503500999998</v>
      </c>
      <c r="DL50" s="11">
        <v>491.41924339000002</v>
      </c>
      <c r="DM50" s="11">
        <v>440.54147935999998</v>
      </c>
      <c r="DN50" s="11">
        <v>407.71253063</v>
      </c>
      <c r="DO50" s="11">
        <v>428.23013526</v>
      </c>
      <c r="DP50" s="11">
        <v>441.64926528000001</v>
      </c>
      <c r="DQ50" s="11">
        <v>452.28215474000001</v>
      </c>
      <c r="DR50" s="11">
        <v>462.34714704999999</v>
      </c>
      <c r="DS50" s="11">
        <v>456.71700347000001</v>
      </c>
      <c r="DT50" s="11">
        <v>473.71169112000001</v>
      </c>
      <c r="DU50" s="11">
        <v>442.62789294999999</v>
      </c>
      <c r="DV50" s="11">
        <v>439.27609360000002</v>
      </c>
      <c r="DW50" s="11">
        <v>442.81169600999999</v>
      </c>
      <c r="DX50" s="11">
        <v>514.32506397999998</v>
      </c>
      <c r="DY50" s="11">
        <v>397.45978590999999</v>
      </c>
      <c r="DZ50" s="11">
        <v>471.84410910000003</v>
      </c>
      <c r="EA50" s="11">
        <v>426.19494243000003</v>
      </c>
      <c r="EB50" s="11">
        <v>532.74390655000002</v>
      </c>
      <c r="EC50" s="11">
        <v>475.06440643000002</v>
      </c>
      <c r="ED50" s="11">
        <v>423.52218362000002</v>
      </c>
      <c r="EE50" s="11">
        <v>373.39959593999998</v>
      </c>
      <c r="EF50" s="11">
        <v>389.35851989999998</v>
      </c>
      <c r="EG50" s="11">
        <v>431.56595303</v>
      </c>
      <c r="EH50" s="11">
        <v>420.80913870000001</v>
      </c>
      <c r="EI50" s="11">
        <v>383.73844728</v>
      </c>
      <c r="EJ50" s="11">
        <v>362.18250520999999</v>
      </c>
      <c r="EK50" s="11">
        <v>379.61494019999998</v>
      </c>
      <c r="EL50" s="11">
        <v>362.28757948999998</v>
      </c>
      <c r="EM50" s="11">
        <v>429.00418973000001</v>
      </c>
      <c r="EN50" s="11">
        <v>373.31223225000002</v>
      </c>
      <c r="EO50" s="11">
        <v>353.03086913999999</v>
      </c>
      <c r="EP50" s="11">
        <v>458.59120960000001</v>
      </c>
      <c r="EQ50" s="11">
        <v>399.18146938000001</v>
      </c>
      <c r="ER50" s="11">
        <v>329.63439636999999</v>
      </c>
      <c r="ES50" s="11">
        <v>410.75417779000003</v>
      </c>
      <c r="ET50" s="11">
        <v>360.84764797000003</v>
      </c>
      <c r="EU50" s="11">
        <v>343.56735899</v>
      </c>
      <c r="EV50" s="11">
        <v>340.67773109000001</v>
      </c>
      <c r="EW50" s="11">
        <v>370.92848688999999</v>
      </c>
      <c r="EX50" s="11">
        <v>372.06498582</v>
      </c>
      <c r="EY50" s="11">
        <v>391.51965109999998</v>
      </c>
      <c r="EZ50" s="11">
        <v>357.33717165000002</v>
      </c>
      <c r="FA50" s="11">
        <v>370.57421491000002</v>
      </c>
      <c r="FB50" s="11">
        <v>363.00059829999998</v>
      </c>
      <c r="FC50" s="11">
        <v>347.78278970999997</v>
      </c>
      <c r="FD50" s="11">
        <v>356.37497338999998</v>
      </c>
      <c r="FE50" s="11">
        <v>381.91781888000003</v>
      </c>
      <c r="FF50" s="11">
        <v>322.34674489000002</v>
      </c>
      <c r="FG50" s="11">
        <v>407.71493169000001</v>
      </c>
      <c r="FH50" s="11">
        <v>368.17789389000001</v>
      </c>
      <c r="FI50" s="11">
        <v>459.56125814000001</v>
      </c>
      <c r="FJ50" s="11">
        <v>413.19755176000001</v>
      </c>
      <c r="FK50" s="11">
        <v>366.16255188999997</v>
      </c>
      <c r="FL50" s="11">
        <v>647.02485924999996</v>
      </c>
      <c r="FM50" s="11">
        <v>612.35444339000003</v>
      </c>
      <c r="FN50" s="11">
        <v>929.18801386999996</v>
      </c>
      <c r="FO50" s="11">
        <v>875.62550453999995</v>
      </c>
      <c r="FP50" s="11">
        <v>585.11613439999996</v>
      </c>
      <c r="FQ50" s="11">
        <v>500.46141337</v>
      </c>
      <c r="FR50" s="11">
        <v>499.72498703000002</v>
      </c>
      <c r="FS50" s="11">
        <v>639.01041456999997</v>
      </c>
      <c r="FT50" s="11">
        <v>719.06060409999998</v>
      </c>
      <c r="FU50" s="11">
        <v>686.40510781</v>
      </c>
      <c r="FV50" s="11">
        <v>874.31393432000004</v>
      </c>
      <c r="FW50" s="11">
        <v>891.16918469999996</v>
      </c>
      <c r="FX50" s="11">
        <v>784.14526136999996</v>
      </c>
      <c r="FY50" s="11">
        <v>600.90096343000005</v>
      </c>
      <c r="FZ50" s="11">
        <v>726.96439705</v>
      </c>
      <c r="GA50" s="11">
        <v>678.68152682000004</v>
      </c>
      <c r="GB50" s="11">
        <v>561.68137430000002</v>
      </c>
      <c r="GC50" s="11">
        <v>703.31189314000005</v>
      </c>
      <c r="GD50" s="11">
        <v>614.29676519999998</v>
      </c>
      <c r="GE50" s="11">
        <v>634.60984067000004</v>
      </c>
      <c r="GF50" s="11">
        <v>642.81274636000001</v>
      </c>
      <c r="GG50" s="11">
        <v>722.30952752999997</v>
      </c>
      <c r="GH50" s="11">
        <v>702.10613185</v>
      </c>
      <c r="GI50" s="11">
        <v>615.39549700999999</v>
      </c>
      <c r="GJ50" s="11">
        <v>657.99305378999998</v>
      </c>
      <c r="GK50" s="11">
        <v>626.80715422000003</v>
      </c>
      <c r="GL50" s="11">
        <v>814.43980359</v>
      </c>
      <c r="GM50" s="11">
        <v>609.71274489999996</v>
      </c>
      <c r="GN50" s="11">
        <v>642.18123373000003</v>
      </c>
      <c r="GO50" s="11">
        <v>576.28781103999995</v>
      </c>
      <c r="GP50" s="11">
        <v>699.21592127999998</v>
      </c>
      <c r="GQ50" s="11">
        <v>663.63939737999999</v>
      </c>
      <c r="GR50" s="11">
        <v>570.94523359000004</v>
      </c>
      <c r="GS50" s="12">
        <v>0.16</v>
      </c>
      <c r="GT50" s="12">
        <v>0.06</v>
      </c>
      <c r="GU50" s="12">
        <v>0.03</v>
      </c>
      <c r="GV50" s="12">
        <v>0.04</v>
      </c>
      <c r="GW50" s="12">
        <v>-0.3</v>
      </c>
      <c r="GX50" s="12">
        <v>0.18</v>
      </c>
      <c r="GY50" s="12">
        <v>0.16</v>
      </c>
      <c r="GZ50" s="12">
        <v>0.03</v>
      </c>
      <c r="HA50" s="12">
        <v>0.63</v>
      </c>
      <c r="HB50" s="12">
        <v>0.2</v>
      </c>
      <c r="HC50" s="12">
        <v>0.53</v>
      </c>
      <c r="HD50" s="12">
        <v>0.28000000000000003</v>
      </c>
      <c r="HE50" s="12">
        <v>0.35</v>
      </c>
      <c r="HF50" s="12">
        <v>0.32</v>
      </c>
      <c r="HG50" s="12">
        <v>0.75</v>
      </c>
      <c r="HH50" s="12">
        <v>-0.1</v>
      </c>
      <c r="HI50" s="12">
        <v>-0.09</v>
      </c>
      <c r="HJ50" s="12">
        <v>0.36</v>
      </c>
      <c r="HK50" s="12">
        <v>-0.01</v>
      </c>
      <c r="HL50" s="12">
        <v>0.14000000000000001</v>
      </c>
      <c r="HM50" s="12">
        <v>-0.06</v>
      </c>
      <c r="HN50" s="12">
        <v>-0.11</v>
      </c>
      <c r="HO50" s="12">
        <v>0.32</v>
      </c>
      <c r="HP50" s="12">
        <v>0.18</v>
      </c>
      <c r="HQ50" s="12">
        <v>0.26</v>
      </c>
      <c r="HR50" s="12">
        <v>-0.08</v>
      </c>
      <c r="HS50" s="12">
        <v>0.93</v>
      </c>
      <c r="HT50" s="12">
        <v>0.16</v>
      </c>
      <c r="HU50" s="12">
        <v>0.08</v>
      </c>
      <c r="HV50" s="12">
        <v>-0.06</v>
      </c>
      <c r="HW50" s="12">
        <v>-0.03</v>
      </c>
      <c r="HX50" s="12">
        <v>7.0000000000000007E-2</v>
      </c>
      <c r="HY50" s="12">
        <v>0.35</v>
      </c>
      <c r="HZ50" s="12">
        <v>4.9800000000000004</v>
      </c>
      <c r="IA50" s="12">
        <v>4.09</v>
      </c>
      <c r="IB50" s="12">
        <v>5.73</v>
      </c>
      <c r="IC50" s="12">
        <v>5.65</v>
      </c>
      <c r="ID50" s="12">
        <v>4.0999999999999996</v>
      </c>
      <c r="IE50" s="12">
        <v>3.19</v>
      </c>
      <c r="IF50" s="12">
        <v>2.7</v>
      </c>
      <c r="IG50" s="12">
        <v>7.77</v>
      </c>
      <c r="IH50" s="12">
        <v>5.94</v>
      </c>
      <c r="II50" s="12">
        <v>4</v>
      </c>
      <c r="IJ50" s="12">
        <v>0.7</v>
      </c>
      <c r="IK50" s="12">
        <v>1.58</v>
      </c>
      <c r="IL50" s="12">
        <v>5.0199999999999996</v>
      </c>
      <c r="IM50" s="12">
        <v>2.0499999999999998</v>
      </c>
      <c r="IN50" s="12">
        <v>6.37</v>
      </c>
      <c r="IO50" s="12">
        <v>4.1399999999999997</v>
      </c>
      <c r="IP50" s="12">
        <v>2.72</v>
      </c>
      <c r="IQ50" s="12">
        <v>5.47</v>
      </c>
      <c r="IR50" s="12">
        <v>5.39</v>
      </c>
      <c r="IS50" s="12">
        <v>5.56</v>
      </c>
      <c r="IT50" s="12">
        <v>2.82</v>
      </c>
      <c r="IU50" s="12">
        <v>6.66</v>
      </c>
      <c r="IV50" s="12">
        <v>7.6</v>
      </c>
      <c r="IW50" s="12">
        <v>6.1</v>
      </c>
      <c r="IX50" s="12">
        <v>5.09</v>
      </c>
      <c r="IY50" s="12">
        <v>3.71</v>
      </c>
      <c r="IZ50" s="12">
        <v>5.4</v>
      </c>
      <c r="JA50" s="12">
        <v>7.31</v>
      </c>
      <c r="JB50" s="12">
        <v>6.29</v>
      </c>
      <c r="JC50" s="12">
        <v>5.73</v>
      </c>
      <c r="JD50" s="12">
        <v>5.65</v>
      </c>
      <c r="JE50" s="12">
        <v>6.65</v>
      </c>
      <c r="JF50" s="12">
        <v>7.04</v>
      </c>
      <c r="JG50" s="11">
        <v>6.82</v>
      </c>
      <c r="JH50" s="11">
        <v>5.81</v>
      </c>
      <c r="JI50" s="11">
        <v>6.85</v>
      </c>
      <c r="JJ50" s="11">
        <v>7.16</v>
      </c>
      <c r="JK50" s="11">
        <v>5.36</v>
      </c>
      <c r="JL50" s="11">
        <v>6.91</v>
      </c>
      <c r="JM50" s="11">
        <v>4.41</v>
      </c>
      <c r="JN50" s="11">
        <v>10.84</v>
      </c>
      <c r="JO50" s="11">
        <v>7.6</v>
      </c>
      <c r="JP50" s="11">
        <v>6.54</v>
      </c>
      <c r="JQ50" s="11">
        <v>4.32</v>
      </c>
      <c r="JR50" s="11">
        <v>6.71</v>
      </c>
      <c r="JS50" s="11">
        <v>6.33</v>
      </c>
      <c r="JT50" s="11">
        <v>7.11</v>
      </c>
      <c r="JU50" s="11">
        <v>6.6</v>
      </c>
      <c r="JV50" s="11">
        <v>8.98</v>
      </c>
      <c r="JW50" s="11">
        <v>2.91</v>
      </c>
      <c r="JX50" s="11">
        <v>6.48</v>
      </c>
      <c r="JY50" s="11">
        <v>6.9</v>
      </c>
      <c r="JZ50" s="11">
        <v>7.37</v>
      </c>
      <c r="KA50" s="11">
        <v>6.84</v>
      </c>
      <c r="KB50" s="11">
        <v>7.23</v>
      </c>
      <c r="KC50" s="11">
        <v>8.08</v>
      </c>
      <c r="KD50" s="11">
        <v>7.37</v>
      </c>
      <c r="KE50" s="11">
        <v>5.44</v>
      </c>
      <c r="KF50" s="11">
        <v>3.59</v>
      </c>
      <c r="KG50" s="11">
        <v>6.78</v>
      </c>
      <c r="KH50" s="11">
        <v>7.44</v>
      </c>
      <c r="KI50" s="11">
        <v>8.2100000000000009</v>
      </c>
      <c r="KJ50" s="11">
        <v>6.01</v>
      </c>
      <c r="KK50" s="11">
        <v>11.16</v>
      </c>
      <c r="KL50" s="11">
        <v>7.28</v>
      </c>
      <c r="KM50" s="11">
        <v>7.15</v>
      </c>
    </row>
    <row r="51" spans="1:299" x14ac:dyDescent="0.25">
      <c r="A51">
        <v>49</v>
      </c>
      <c r="B51" s="1">
        <v>41913</v>
      </c>
      <c r="C51" s="11">
        <v>905.65</v>
      </c>
      <c r="D51" s="11">
        <v>920.77</v>
      </c>
      <c r="E51" s="11">
        <v>973.92</v>
      </c>
      <c r="F51" s="11">
        <v>1012.34</v>
      </c>
      <c r="G51" s="11">
        <v>908.37</v>
      </c>
      <c r="H51" s="11">
        <v>999.47</v>
      </c>
      <c r="I51" s="11">
        <v>894.82</v>
      </c>
      <c r="J51" s="11">
        <v>893.2</v>
      </c>
      <c r="K51" s="11">
        <v>956.89</v>
      </c>
      <c r="L51" s="11">
        <v>840.3</v>
      </c>
      <c r="M51" s="11">
        <v>868.07</v>
      </c>
      <c r="N51" s="11">
        <v>847.14</v>
      </c>
      <c r="O51" s="11">
        <v>843.29</v>
      </c>
      <c r="P51" s="11">
        <v>786.64</v>
      </c>
      <c r="Q51" s="11">
        <v>894.63</v>
      </c>
      <c r="R51" s="11">
        <v>824.43</v>
      </c>
      <c r="S51" s="11">
        <v>820.3</v>
      </c>
      <c r="T51" s="11">
        <v>807.17</v>
      </c>
      <c r="U51" s="11">
        <v>837.05</v>
      </c>
      <c r="V51" s="11">
        <v>946.94</v>
      </c>
      <c r="W51" s="11">
        <v>843.94</v>
      </c>
      <c r="X51" s="11">
        <v>825.75</v>
      </c>
      <c r="Y51" s="11">
        <v>1042.9100000000001</v>
      </c>
      <c r="Z51" s="11">
        <v>980.26</v>
      </c>
      <c r="AA51" s="11">
        <v>920.9</v>
      </c>
      <c r="AB51" s="11">
        <v>926.98</v>
      </c>
      <c r="AC51" s="11">
        <v>954.5</v>
      </c>
      <c r="AD51" s="11">
        <v>878.33</v>
      </c>
      <c r="AE51" s="11">
        <v>922.72</v>
      </c>
      <c r="AF51" s="11">
        <v>908.36</v>
      </c>
      <c r="AG51" s="11">
        <v>931.85</v>
      </c>
      <c r="AH51" s="11">
        <v>894.36</v>
      </c>
      <c r="AI51" s="11">
        <v>959.98</v>
      </c>
      <c r="AJ51" s="11">
        <v>495.29</v>
      </c>
      <c r="AK51" s="11">
        <v>529.1</v>
      </c>
      <c r="AL51" s="11">
        <v>567.34</v>
      </c>
      <c r="AM51" s="11">
        <v>587.13</v>
      </c>
      <c r="AN51" s="11">
        <v>520.4</v>
      </c>
      <c r="AO51" s="11">
        <v>551.38</v>
      </c>
      <c r="AP51" s="11">
        <v>510.74</v>
      </c>
      <c r="AQ51" s="11">
        <v>532.01</v>
      </c>
      <c r="AR51" s="11">
        <v>558.51</v>
      </c>
      <c r="AS51" s="11">
        <v>485.5</v>
      </c>
      <c r="AT51" s="11">
        <v>514.73</v>
      </c>
      <c r="AU51" s="11">
        <v>508.79</v>
      </c>
      <c r="AV51" s="11">
        <v>497.09</v>
      </c>
      <c r="AW51" s="11">
        <v>463.71</v>
      </c>
      <c r="AX51" s="11">
        <v>522.33000000000004</v>
      </c>
      <c r="AY51" s="11">
        <v>484.7</v>
      </c>
      <c r="AZ51" s="11">
        <v>468.44</v>
      </c>
      <c r="BA51" s="11">
        <v>457.59</v>
      </c>
      <c r="BB51" s="11">
        <v>461.26</v>
      </c>
      <c r="BC51" s="11">
        <v>493.99</v>
      </c>
      <c r="BD51" s="11">
        <v>470.26</v>
      </c>
      <c r="BE51" s="11">
        <v>460.56</v>
      </c>
      <c r="BF51" s="11">
        <v>529.5</v>
      </c>
      <c r="BG51" s="11">
        <v>496.83</v>
      </c>
      <c r="BH51" s="11">
        <v>471.14</v>
      </c>
      <c r="BI51" s="11">
        <v>456.51</v>
      </c>
      <c r="BJ51" s="11">
        <v>464.95</v>
      </c>
      <c r="BK51" s="11">
        <v>501.78</v>
      </c>
      <c r="BL51" s="11">
        <v>533.73</v>
      </c>
      <c r="BM51" s="11">
        <v>533.79</v>
      </c>
      <c r="BN51" s="11">
        <v>523.9</v>
      </c>
      <c r="BO51" s="11">
        <v>529.07000000000005</v>
      </c>
      <c r="BP51" s="11">
        <v>553.41999999999996</v>
      </c>
      <c r="BQ51" s="11">
        <v>410.36</v>
      </c>
      <c r="BR51" s="11">
        <v>391.67</v>
      </c>
      <c r="BS51" s="11">
        <v>406.58</v>
      </c>
      <c r="BT51" s="11">
        <v>425.21</v>
      </c>
      <c r="BU51" s="11">
        <v>387.97</v>
      </c>
      <c r="BV51" s="11">
        <v>448.09</v>
      </c>
      <c r="BW51" s="11">
        <v>384.08</v>
      </c>
      <c r="BX51" s="11">
        <v>361.19</v>
      </c>
      <c r="BY51" s="11">
        <v>398.38</v>
      </c>
      <c r="BZ51" s="11">
        <v>354.8</v>
      </c>
      <c r="CA51" s="11">
        <v>353.34</v>
      </c>
      <c r="CB51" s="11">
        <v>338.35</v>
      </c>
      <c r="CC51" s="11">
        <v>346.2</v>
      </c>
      <c r="CD51" s="11">
        <v>322.93</v>
      </c>
      <c r="CE51" s="11">
        <v>372.3</v>
      </c>
      <c r="CF51" s="11">
        <v>339.73</v>
      </c>
      <c r="CG51" s="11">
        <v>351.86</v>
      </c>
      <c r="CH51" s="11">
        <v>349.58</v>
      </c>
      <c r="CI51" s="11">
        <v>375.79</v>
      </c>
      <c r="CJ51" s="11">
        <v>452.95</v>
      </c>
      <c r="CK51" s="11">
        <v>373.68</v>
      </c>
      <c r="CL51" s="11">
        <v>365.19</v>
      </c>
      <c r="CM51" s="11">
        <v>513.41</v>
      </c>
      <c r="CN51" s="11">
        <v>483.43</v>
      </c>
      <c r="CO51" s="11">
        <v>449.76</v>
      </c>
      <c r="CP51" s="11">
        <v>470.47</v>
      </c>
      <c r="CQ51" s="11">
        <v>489.55</v>
      </c>
      <c r="CR51" s="11">
        <v>376.55</v>
      </c>
      <c r="CS51" s="11">
        <v>388.99</v>
      </c>
      <c r="CT51" s="11">
        <v>374.57</v>
      </c>
      <c r="CU51" s="11">
        <v>407.95</v>
      </c>
      <c r="CV51" s="11">
        <v>365.29</v>
      </c>
      <c r="CW51" s="11">
        <v>406.56</v>
      </c>
      <c r="CX51" s="11">
        <v>453.28515056999998</v>
      </c>
      <c r="CY51" s="11">
        <v>458.70035872</v>
      </c>
      <c r="CZ51" s="11">
        <v>542.97781223000004</v>
      </c>
      <c r="DA51" s="11">
        <v>537.44529828999998</v>
      </c>
      <c r="DB51" s="11">
        <v>444.67947099000003</v>
      </c>
      <c r="DC51" s="11">
        <v>415.1803152</v>
      </c>
      <c r="DD51" s="11">
        <v>428.77506950999998</v>
      </c>
      <c r="DE51" s="11">
        <v>433.77361798999999</v>
      </c>
      <c r="DF51" s="11">
        <v>503.04345997000001</v>
      </c>
      <c r="DG51" s="11">
        <v>453.91077525999998</v>
      </c>
      <c r="DH51" s="11">
        <v>457.32577644000003</v>
      </c>
      <c r="DI51" s="11">
        <v>562.95679724000001</v>
      </c>
      <c r="DJ51" s="11">
        <v>487.03879259000001</v>
      </c>
      <c r="DK51" s="11">
        <v>396.44268488</v>
      </c>
      <c r="DL51" s="11">
        <v>494.66261040000001</v>
      </c>
      <c r="DM51" s="11">
        <v>440.80580424999999</v>
      </c>
      <c r="DN51" s="11">
        <v>409.87340704000002</v>
      </c>
      <c r="DO51" s="11">
        <v>428.91530347999998</v>
      </c>
      <c r="DP51" s="11">
        <v>442.75338843999998</v>
      </c>
      <c r="DQ51" s="11">
        <v>453.23194726000003</v>
      </c>
      <c r="DR51" s="11">
        <v>464.47394393000002</v>
      </c>
      <c r="DS51" s="11">
        <v>458.04148278000002</v>
      </c>
      <c r="DT51" s="11">
        <v>475.32231087000002</v>
      </c>
      <c r="DU51" s="11">
        <v>442.71641853</v>
      </c>
      <c r="DV51" s="11">
        <v>440.50606665999999</v>
      </c>
      <c r="DW51" s="11">
        <v>443.29878888000002</v>
      </c>
      <c r="DX51" s="11">
        <v>517.05098682000005</v>
      </c>
      <c r="DY51" s="11">
        <v>398.73165721999999</v>
      </c>
      <c r="DZ51" s="11">
        <v>471.04197411000001</v>
      </c>
      <c r="EA51" s="11">
        <v>427.04733231</v>
      </c>
      <c r="EB51" s="11">
        <v>531.73169313000005</v>
      </c>
      <c r="EC51" s="11">
        <v>472.45155218999997</v>
      </c>
      <c r="ED51" s="11">
        <v>424.03041023999998</v>
      </c>
      <c r="EE51" s="11">
        <v>375.11723408</v>
      </c>
      <c r="EF51" s="11">
        <v>390.99382567999999</v>
      </c>
      <c r="EG51" s="11">
        <v>432.08383216999999</v>
      </c>
      <c r="EH51" s="11">
        <v>426.40590023999999</v>
      </c>
      <c r="EI51" s="11">
        <v>384.23730726000002</v>
      </c>
      <c r="EJ51" s="11">
        <v>362.94308847000002</v>
      </c>
      <c r="EK51" s="11">
        <v>380.10843962000001</v>
      </c>
      <c r="EL51" s="11">
        <v>366.16405658999997</v>
      </c>
      <c r="EM51" s="11">
        <v>436.94076724000001</v>
      </c>
      <c r="EN51" s="11">
        <v>374.61882506000001</v>
      </c>
      <c r="EO51" s="11">
        <v>354.19587101000002</v>
      </c>
      <c r="EP51" s="11">
        <v>461.02174301000002</v>
      </c>
      <c r="EQ51" s="11">
        <v>400.05966861000002</v>
      </c>
      <c r="ER51" s="11">
        <v>327.59066310999998</v>
      </c>
      <c r="ES51" s="11">
        <v>415.43677542</v>
      </c>
      <c r="ET51" s="11">
        <v>361.17241085000001</v>
      </c>
      <c r="EU51" s="11">
        <v>346.79689216000003</v>
      </c>
      <c r="EV51" s="11">
        <v>341.66569650999998</v>
      </c>
      <c r="EW51" s="11">
        <v>372.59766508000001</v>
      </c>
      <c r="EX51" s="11">
        <v>374.85547321000001</v>
      </c>
      <c r="EY51" s="11">
        <v>394.69096027000001</v>
      </c>
      <c r="EZ51" s="11">
        <v>366.77087297999998</v>
      </c>
      <c r="FA51" s="11">
        <v>373.05706214999998</v>
      </c>
      <c r="FB51" s="11">
        <v>365.25120200999999</v>
      </c>
      <c r="FC51" s="11">
        <v>349.69559505000001</v>
      </c>
      <c r="FD51" s="11">
        <v>357.19463582999998</v>
      </c>
      <c r="FE51" s="11">
        <v>386.08072311000001</v>
      </c>
      <c r="FF51" s="11">
        <v>324.15188666</v>
      </c>
      <c r="FG51" s="11">
        <v>406.57332988000002</v>
      </c>
      <c r="FH51" s="11">
        <v>369.42969872999998</v>
      </c>
      <c r="FI51" s="11">
        <v>458.04470599000001</v>
      </c>
      <c r="FJ51" s="11">
        <v>409.39613428000001</v>
      </c>
      <c r="FK51" s="11">
        <v>367.00472575999999</v>
      </c>
      <c r="FL51" s="11">
        <v>647.67188410999995</v>
      </c>
      <c r="FM51" s="11">
        <v>631.39866658000005</v>
      </c>
      <c r="FN51" s="11">
        <v>929.18801386999996</v>
      </c>
      <c r="FO51" s="11">
        <v>875.62550453999995</v>
      </c>
      <c r="FP51" s="11">
        <v>585.11613439999996</v>
      </c>
      <c r="FQ51" s="11">
        <v>547.60487851000005</v>
      </c>
      <c r="FR51" s="11">
        <v>534.40590112999996</v>
      </c>
      <c r="FS51" s="11">
        <v>625.46339378000005</v>
      </c>
      <c r="FT51" s="11">
        <v>715.82483137999998</v>
      </c>
      <c r="FU51" s="11">
        <v>686.40510781</v>
      </c>
      <c r="FV51" s="11">
        <v>874.31393432000004</v>
      </c>
      <c r="FW51" s="11">
        <v>891.16918469999996</v>
      </c>
      <c r="FX51" s="11">
        <v>784.14526136999996</v>
      </c>
      <c r="FY51" s="11">
        <v>600.90096343000005</v>
      </c>
      <c r="FZ51" s="11">
        <v>726.96439705</v>
      </c>
      <c r="GA51" s="11">
        <v>678.68152682000004</v>
      </c>
      <c r="GB51" s="11">
        <v>561.68137430000002</v>
      </c>
      <c r="GC51" s="11">
        <v>703.31189314000005</v>
      </c>
      <c r="GD51" s="11">
        <v>614.29676519999998</v>
      </c>
      <c r="GE51" s="11">
        <v>632.26178426000001</v>
      </c>
      <c r="GF51" s="11">
        <v>643.00559018000001</v>
      </c>
      <c r="GG51" s="11">
        <v>704.17955839000001</v>
      </c>
      <c r="GH51" s="11">
        <v>702.10613185</v>
      </c>
      <c r="GI51" s="11">
        <v>611.76466358000005</v>
      </c>
      <c r="GJ51" s="11">
        <v>657.99305378999998</v>
      </c>
      <c r="GK51" s="11">
        <v>626.80715422000003</v>
      </c>
      <c r="GL51" s="11">
        <v>814.43980359</v>
      </c>
      <c r="GM51" s="11">
        <v>609.71274489999996</v>
      </c>
      <c r="GN51" s="11">
        <v>642.11701560999995</v>
      </c>
      <c r="GO51" s="11">
        <v>576.28781103999995</v>
      </c>
      <c r="GP51" s="11">
        <v>699.21592127999998</v>
      </c>
      <c r="GQ51" s="11">
        <v>663.63939737999999</v>
      </c>
      <c r="GR51" s="11">
        <v>570.83104453999999</v>
      </c>
      <c r="GS51" s="11">
        <v>0.3</v>
      </c>
      <c r="GT51" s="11">
        <v>1.55</v>
      </c>
      <c r="GU51" s="11">
        <v>7.0000000000000007E-2</v>
      </c>
      <c r="GV51" s="11">
        <v>0.77</v>
      </c>
      <c r="GW51" s="11">
        <v>7.0000000000000007E-2</v>
      </c>
      <c r="GX51" s="11">
        <v>4.1399999999999997</v>
      </c>
      <c r="GY51" s="11">
        <v>2.94</v>
      </c>
      <c r="GZ51" s="11">
        <v>-0.25</v>
      </c>
      <c r="HA51" s="11">
        <v>0.88</v>
      </c>
      <c r="HB51" s="11">
        <v>0.2</v>
      </c>
      <c r="HC51" s="11">
        <v>0.2</v>
      </c>
      <c r="HD51" s="11">
        <v>0.32</v>
      </c>
      <c r="HE51" s="11">
        <v>0.13</v>
      </c>
      <c r="HF51" s="11">
        <v>-0.36</v>
      </c>
      <c r="HG51" s="11">
        <v>0.66</v>
      </c>
      <c r="HH51" s="11">
        <v>0.06</v>
      </c>
      <c r="HI51" s="11">
        <v>0.53</v>
      </c>
      <c r="HJ51" s="11">
        <v>0.16</v>
      </c>
      <c r="HK51" s="11">
        <v>0.25</v>
      </c>
      <c r="HL51" s="11">
        <v>0.21</v>
      </c>
      <c r="HM51" s="11">
        <v>0.46</v>
      </c>
      <c r="HN51" s="11">
        <v>0.28999999999999998</v>
      </c>
      <c r="HO51" s="11">
        <v>0.34</v>
      </c>
      <c r="HP51" s="11">
        <v>0.02</v>
      </c>
      <c r="HQ51" s="11">
        <v>0.28000000000000003</v>
      </c>
      <c r="HR51" s="11">
        <v>0.11</v>
      </c>
      <c r="HS51" s="11">
        <v>0.53</v>
      </c>
      <c r="HT51" s="11">
        <v>0.32</v>
      </c>
      <c r="HU51" s="11">
        <v>-0.17</v>
      </c>
      <c r="HV51" s="11">
        <v>0.2</v>
      </c>
      <c r="HW51" s="11">
        <v>-0.19</v>
      </c>
      <c r="HX51" s="11">
        <v>-0.55000000000000004</v>
      </c>
      <c r="HY51" s="11">
        <v>0.12</v>
      </c>
      <c r="HZ51" s="11">
        <v>5.3</v>
      </c>
      <c r="IA51" s="11">
        <v>5.7</v>
      </c>
      <c r="IB51" s="11">
        <v>5.81</v>
      </c>
      <c r="IC51" s="11">
        <v>6.46</v>
      </c>
      <c r="ID51" s="11">
        <v>4.17</v>
      </c>
      <c r="IE51" s="11">
        <v>7.46</v>
      </c>
      <c r="IF51" s="11">
        <v>5.72</v>
      </c>
      <c r="IG51" s="11">
        <v>7.51</v>
      </c>
      <c r="IH51" s="11">
        <v>6.88</v>
      </c>
      <c r="II51" s="11">
        <v>4.21</v>
      </c>
      <c r="IJ51" s="11">
        <v>0.9</v>
      </c>
      <c r="IK51" s="11">
        <v>1.9</v>
      </c>
      <c r="IL51" s="11">
        <v>5.16</v>
      </c>
      <c r="IM51" s="11">
        <v>1.68</v>
      </c>
      <c r="IN51" s="11">
        <v>7.07</v>
      </c>
      <c r="IO51" s="11">
        <v>4.2</v>
      </c>
      <c r="IP51" s="11">
        <v>3.27</v>
      </c>
      <c r="IQ51" s="11">
        <v>5.64</v>
      </c>
      <c r="IR51" s="11">
        <v>5.65</v>
      </c>
      <c r="IS51" s="11">
        <v>5.78</v>
      </c>
      <c r="IT51" s="11">
        <v>3.29</v>
      </c>
      <c r="IU51" s="11">
        <v>6.97</v>
      </c>
      <c r="IV51" s="11">
        <v>7.97</v>
      </c>
      <c r="IW51" s="11">
        <v>6.12</v>
      </c>
      <c r="IX51" s="11">
        <v>5.39</v>
      </c>
      <c r="IY51" s="11">
        <v>3.83</v>
      </c>
      <c r="IZ51" s="11">
        <v>5.96</v>
      </c>
      <c r="JA51" s="11">
        <v>7.65</v>
      </c>
      <c r="JB51" s="11">
        <v>6.11</v>
      </c>
      <c r="JC51" s="11">
        <v>5.94</v>
      </c>
      <c r="JD51" s="11">
        <v>5.45</v>
      </c>
      <c r="JE51" s="11">
        <v>6.06</v>
      </c>
      <c r="JF51" s="11">
        <v>7.17</v>
      </c>
      <c r="JG51" s="11">
        <v>6.66</v>
      </c>
      <c r="JH51" s="11">
        <v>6.48</v>
      </c>
      <c r="JI51" s="11">
        <v>6.31</v>
      </c>
      <c r="JJ51" s="11">
        <v>7.29</v>
      </c>
      <c r="JK51" s="11">
        <v>4.78</v>
      </c>
      <c r="JL51" s="11">
        <v>7.83</v>
      </c>
      <c r="JM51" s="11">
        <v>6.55</v>
      </c>
      <c r="JN51" s="11">
        <v>9.51</v>
      </c>
      <c r="JO51" s="11">
        <v>7.24</v>
      </c>
      <c r="JP51" s="11">
        <v>6.18</v>
      </c>
      <c r="JQ51" s="11">
        <v>3.73</v>
      </c>
      <c r="JR51" s="11">
        <v>7.38</v>
      </c>
      <c r="JS51" s="11">
        <v>5.62</v>
      </c>
      <c r="JT51" s="11">
        <v>6.61</v>
      </c>
      <c r="JU51" s="11">
        <v>6.95</v>
      </c>
      <c r="JV51" s="11">
        <v>8.57</v>
      </c>
      <c r="JW51" s="11">
        <v>3.54</v>
      </c>
      <c r="JX51" s="11">
        <v>6.33</v>
      </c>
      <c r="JY51" s="11">
        <v>6.36</v>
      </c>
      <c r="JZ51" s="11">
        <v>7.5</v>
      </c>
      <c r="KA51" s="11">
        <v>7.38</v>
      </c>
      <c r="KB51" s="11">
        <v>6.94</v>
      </c>
      <c r="KC51" s="11">
        <v>8.06</v>
      </c>
      <c r="KD51" s="11">
        <v>7.36</v>
      </c>
      <c r="KE51" s="11">
        <v>5.56</v>
      </c>
      <c r="KF51" s="11">
        <v>3.73</v>
      </c>
      <c r="KG51" s="11">
        <v>6.73</v>
      </c>
      <c r="KH51" s="11">
        <v>7.69</v>
      </c>
      <c r="KI51" s="11">
        <v>6.39</v>
      </c>
      <c r="KJ51" s="11">
        <v>6.07</v>
      </c>
      <c r="KK51" s="11">
        <v>5.95</v>
      </c>
      <c r="KL51" s="11">
        <v>6.25</v>
      </c>
      <c r="KM51" s="11">
        <v>7.36</v>
      </c>
    </row>
    <row r="52" spans="1:299" x14ac:dyDescent="0.25">
      <c r="A52">
        <v>50</v>
      </c>
      <c r="B52" s="1">
        <v>41944</v>
      </c>
      <c r="C52">
        <v>907.43</v>
      </c>
      <c r="D52">
        <v>921.38</v>
      </c>
      <c r="E52">
        <v>974.4</v>
      </c>
      <c r="F52">
        <v>1016.1</v>
      </c>
      <c r="G52">
        <v>909.94</v>
      </c>
      <c r="H52">
        <v>996.06</v>
      </c>
      <c r="I52">
        <v>893.59</v>
      </c>
      <c r="J52">
        <v>899.96</v>
      </c>
      <c r="K52">
        <v>958.86</v>
      </c>
      <c r="L52">
        <v>846.69</v>
      </c>
      <c r="M52">
        <v>863.77</v>
      </c>
      <c r="N52">
        <v>851.73</v>
      </c>
      <c r="O52">
        <v>843.12</v>
      </c>
      <c r="P52">
        <v>790.55</v>
      </c>
      <c r="Q52">
        <v>900.69</v>
      </c>
      <c r="R52">
        <v>857.23</v>
      </c>
      <c r="S52">
        <v>827.3</v>
      </c>
      <c r="T52">
        <v>807.59</v>
      </c>
      <c r="U52">
        <v>837.68</v>
      </c>
      <c r="V52">
        <v>945.19</v>
      </c>
      <c r="W52">
        <v>839.14</v>
      </c>
      <c r="X52">
        <v>830.61</v>
      </c>
      <c r="Y52">
        <v>1041.3699999999999</v>
      </c>
      <c r="Z52">
        <v>979.72</v>
      </c>
      <c r="AA52">
        <v>923.36</v>
      </c>
      <c r="AB52">
        <v>932.13</v>
      </c>
      <c r="AC52">
        <v>958.06</v>
      </c>
      <c r="AD52">
        <v>875.23</v>
      </c>
      <c r="AE52">
        <v>923.53</v>
      </c>
      <c r="AF52">
        <v>907.24</v>
      </c>
      <c r="AG52">
        <v>929.95</v>
      </c>
      <c r="AH52">
        <v>897.79</v>
      </c>
      <c r="AI52">
        <v>962.09</v>
      </c>
      <c r="AJ52">
        <v>494.93</v>
      </c>
      <c r="AK52">
        <v>529.42999999999995</v>
      </c>
      <c r="AL52">
        <v>567.82000000000005</v>
      </c>
      <c r="AM52">
        <v>590.89</v>
      </c>
      <c r="AN52">
        <v>521.97</v>
      </c>
      <c r="AO52">
        <v>546.08000000000004</v>
      </c>
      <c r="AP52">
        <v>509.51</v>
      </c>
      <c r="AQ52">
        <v>537.79</v>
      </c>
      <c r="AR52">
        <v>558.67999999999995</v>
      </c>
      <c r="AS52">
        <v>485.57</v>
      </c>
      <c r="AT52">
        <v>503.81</v>
      </c>
      <c r="AU52">
        <v>513.38</v>
      </c>
      <c r="AV52">
        <v>496.92</v>
      </c>
      <c r="AW52">
        <v>466.46</v>
      </c>
      <c r="AX52">
        <v>528.39</v>
      </c>
      <c r="AY52">
        <v>486.17</v>
      </c>
      <c r="AZ52">
        <v>475.44</v>
      </c>
      <c r="BA52">
        <v>458.01</v>
      </c>
      <c r="BB52">
        <v>461.89</v>
      </c>
      <c r="BC52">
        <v>491.89</v>
      </c>
      <c r="BD52">
        <v>465.46</v>
      </c>
      <c r="BE52">
        <v>456.05</v>
      </c>
      <c r="BF52">
        <v>527.96</v>
      </c>
      <c r="BG52">
        <v>496.29</v>
      </c>
      <c r="BH52">
        <v>473.46</v>
      </c>
      <c r="BI52">
        <v>461.66</v>
      </c>
      <c r="BJ52">
        <v>467.94</v>
      </c>
      <c r="BK52">
        <v>498.68</v>
      </c>
      <c r="BL52">
        <v>534.54</v>
      </c>
      <c r="BM52">
        <v>532.66999999999996</v>
      </c>
      <c r="BN52">
        <v>522</v>
      </c>
      <c r="BO52">
        <v>532.5</v>
      </c>
      <c r="BP52">
        <v>555.53</v>
      </c>
      <c r="BQ52">
        <v>412.5</v>
      </c>
      <c r="BR52">
        <v>391.95</v>
      </c>
      <c r="BS52">
        <v>406.58</v>
      </c>
      <c r="BT52">
        <v>425.21</v>
      </c>
      <c r="BU52">
        <v>387.97</v>
      </c>
      <c r="BV52">
        <v>449.98</v>
      </c>
      <c r="BW52">
        <v>384.08</v>
      </c>
      <c r="BX52">
        <v>362.17</v>
      </c>
      <c r="BY52">
        <v>400.18</v>
      </c>
      <c r="BZ52">
        <v>361.12</v>
      </c>
      <c r="CA52">
        <v>359.96</v>
      </c>
      <c r="CB52">
        <v>338.35</v>
      </c>
      <c r="CC52">
        <v>346.2</v>
      </c>
      <c r="CD52">
        <v>324.08999999999997</v>
      </c>
      <c r="CE52">
        <v>372.3</v>
      </c>
      <c r="CF52">
        <v>371.06</v>
      </c>
      <c r="CG52">
        <v>351.86</v>
      </c>
      <c r="CH52">
        <v>349.58</v>
      </c>
      <c r="CI52">
        <v>375.79</v>
      </c>
      <c r="CJ52">
        <v>453.3</v>
      </c>
      <c r="CK52">
        <v>373.68</v>
      </c>
      <c r="CL52">
        <v>374.56</v>
      </c>
      <c r="CM52">
        <v>513.41</v>
      </c>
      <c r="CN52">
        <v>483.43</v>
      </c>
      <c r="CO52">
        <v>449.9</v>
      </c>
      <c r="CP52">
        <v>470.47</v>
      </c>
      <c r="CQ52">
        <v>490.12</v>
      </c>
      <c r="CR52">
        <v>376.55</v>
      </c>
      <c r="CS52">
        <v>388.99</v>
      </c>
      <c r="CT52">
        <v>374.57</v>
      </c>
      <c r="CU52">
        <v>407.95</v>
      </c>
      <c r="CV52">
        <v>365.29</v>
      </c>
      <c r="CW52">
        <v>406.56</v>
      </c>
      <c r="CX52">
        <v>454.19172086999998</v>
      </c>
      <c r="CY52">
        <v>459.02144896999999</v>
      </c>
      <c r="CZ52">
        <v>543.24930113999994</v>
      </c>
      <c r="DA52">
        <v>539.43384589000004</v>
      </c>
      <c r="DB52">
        <v>445.43542609000002</v>
      </c>
      <c r="DC52">
        <v>413.76870213000001</v>
      </c>
      <c r="DD52">
        <v>428.17478440999997</v>
      </c>
      <c r="DE52">
        <v>437.07029748999997</v>
      </c>
      <c r="DF52">
        <v>504.09985124000002</v>
      </c>
      <c r="DG52">
        <v>457.36049715000001</v>
      </c>
      <c r="DH52">
        <v>455.03914756</v>
      </c>
      <c r="DI52">
        <v>565.99676394999994</v>
      </c>
      <c r="DJ52">
        <v>486.94138483</v>
      </c>
      <c r="DK52">
        <v>398.4248983</v>
      </c>
      <c r="DL52">
        <v>498.02631615000001</v>
      </c>
      <c r="DM52">
        <v>458.34987525999998</v>
      </c>
      <c r="DN52">
        <v>413.35733099999999</v>
      </c>
      <c r="DO52">
        <v>429.12976113000002</v>
      </c>
      <c r="DP52">
        <v>443.10759115000002</v>
      </c>
      <c r="DQ52">
        <v>452.41612974999998</v>
      </c>
      <c r="DR52">
        <v>461.82644245</v>
      </c>
      <c r="DS52">
        <v>460.74392753000001</v>
      </c>
      <c r="DT52">
        <v>474.60932739999998</v>
      </c>
      <c r="DU52">
        <v>442.45078868000002</v>
      </c>
      <c r="DV52">
        <v>441.69543304000001</v>
      </c>
      <c r="DW52">
        <v>445.78126209999999</v>
      </c>
      <c r="DX52">
        <v>518.96407547000001</v>
      </c>
      <c r="DY52">
        <v>397.33609641999999</v>
      </c>
      <c r="DZ52">
        <v>471.46591188999997</v>
      </c>
      <c r="EA52">
        <v>426.53487551000001</v>
      </c>
      <c r="EB52">
        <v>530.66822974000002</v>
      </c>
      <c r="EC52">
        <v>474.24686809000002</v>
      </c>
      <c r="ED52">
        <v>424.96327714</v>
      </c>
      <c r="EE52">
        <v>374.85465202</v>
      </c>
      <c r="EF52">
        <v>391.22842198000001</v>
      </c>
      <c r="EG52">
        <v>432.42949923999998</v>
      </c>
      <c r="EH52">
        <v>429.13489800000002</v>
      </c>
      <c r="EI52">
        <v>385.39001918000002</v>
      </c>
      <c r="EJ52">
        <v>359.45883481999999</v>
      </c>
      <c r="EK52">
        <v>379.19617935999997</v>
      </c>
      <c r="EL52">
        <v>370.15524481</v>
      </c>
      <c r="EM52">
        <v>437.07184947000002</v>
      </c>
      <c r="EN52">
        <v>374.65628693999997</v>
      </c>
      <c r="EO52">
        <v>346.68691854000002</v>
      </c>
      <c r="EP52">
        <v>465.17093870000002</v>
      </c>
      <c r="EQ52">
        <v>399.93965071000002</v>
      </c>
      <c r="ER52">
        <v>329.52344801999999</v>
      </c>
      <c r="ES52">
        <v>420.25584200999998</v>
      </c>
      <c r="ET52">
        <v>362.25592807999999</v>
      </c>
      <c r="EU52">
        <v>351.96416584999997</v>
      </c>
      <c r="EV52">
        <v>341.97319563999997</v>
      </c>
      <c r="EW52">
        <v>373.11930181000002</v>
      </c>
      <c r="EX52">
        <v>373.24359468</v>
      </c>
      <c r="EY52">
        <v>390.66511248</v>
      </c>
      <c r="EZ52">
        <v>363.17651841999998</v>
      </c>
      <c r="FA52">
        <v>371.97519667</v>
      </c>
      <c r="FB52">
        <v>364.84942568999998</v>
      </c>
      <c r="FC52">
        <v>351.40910346999999</v>
      </c>
      <c r="FD52">
        <v>361.23093520999998</v>
      </c>
      <c r="FE52">
        <v>388.55163973999998</v>
      </c>
      <c r="FF52">
        <v>322.14214496</v>
      </c>
      <c r="FG52">
        <v>407.18318986999998</v>
      </c>
      <c r="FH52">
        <v>368.65389635999998</v>
      </c>
      <c r="FI52">
        <v>456.39574505000002</v>
      </c>
      <c r="FJ52">
        <v>412.05720915000001</v>
      </c>
      <c r="FK52">
        <v>368.39934371999999</v>
      </c>
      <c r="FL52">
        <v>651.03977791</v>
      </c>
      <c r="FM52">
        <v>631.84064565000006</v>
      </c>
      <c r="FN52">
        <v>929.18801386999996</v>
      </c>
      <c r="FO52">
        <v>875.62550453999995</v>
      </c>
      <c r="FP52">
        <v>585.11613439999996</v>
      </c>
      <c r="FQ52">
        <v>549.90481899999997</v>
      </c>
      <c r="FR52">
        <v>534.40590112999996</v>
      </c>
      <c r="FS52">
        <v>627.15214493999997</v>
      </c>
      <c r="FT52">
        <v>719.04604312000004</v>
      </c>
      <c r="FU52">
        <v>698.62311872999999</v>
      </c>
      <c r="FV52">
        <v>890.66360488999999</v>
      </c>
      <c r="FW52">
        <v>891.16918469999996</v>
      </c>
      <c r="FX52">
        <v>784.14526136999996</v>
      </c>
      <c r="FY52">
        <v>603.06420690000004</v>
      </c>
      <c r="FZ52">
        <v>726.96439705</v>
      </c>
      <c r="GA52">
        <v>741.25596358999996</v>
      </c>
      <c r="GB52">
        <v>561.68137430000002</v>
      </c>
      <c r="GC52">
        <v>703.31189314000005</v>
      </c>
      <c r="GD52">
        <v>614.29676519999998</v>
      </c>
      <c r="GE52">
        <v>632.76759369000001</v>
      </c>
      <c r="GF52">
        <v>643.00559018000001</v>
      </c>
      <c r="GG52">
        <v>722.27697304000003</v>
      </c>
      <c r="GH52">
        <v>702.10613185</v>
      </c>
      <c r="GI52">
        <v>611.76466358000005</v>
      </c>
      <c r="GJ52">
        <v>658.19045171000005</v>
      </c>
      <c r="GK52">
        <v>626.80715422000003</v>
      </c>
      <c r="GL52">
        <v>815.41713134999998</v>
      </c>
      <c r="GM52">
        <v>609.71274489999996</v>
      </c>
      <c r="GN52">
        <v>642.11701560999995</v>
      </c>
      <c r="GO52">
        <v>576.28781103999995</v>
      </c>
      <c r="GP52">
        <v>699.21592127999998</v>
      </c>
      <c r="GQ52">
        <v>663.63939737999999</v>
      </c>
      <c r="GR52">
        <v>570.83104453999999</v>
      </c>
      <c r="GS52">
        <v>0.2</v>
      </c>
      <c r="GT52">
        <v>7.0000000000000007E-2</v>
      </c>
      <c r="GU52">
        <v>0.05</v>
      </c>
      <c r="GV52">
        <v>0.37</v>
      </c>
      <c r="GW52">
        <v>0.17</v>
      </c>
      <c r="GX52">
        <v>-0.34</v>
      </c>
      <c r="GY52">
        <v>-0.14000000000000001</v>
      </c>
      <c r="GZ52">
        <v>0.76</v>
      </c>
      <c r="HA52">
        <v>0.21</v>
      </c>
      <c r="HB52">
        <v>0.76</v>
      </c>
      <c r="HC52">
        <v>-0.5</v>
      </c>
      <c r="HD52">
        <v>0.54</v>
      </c>
      <c r="HE52">
        <v>-0.02</v>
      </c>
      <c r="HF52">
        <v>0.5</v>
      </c>
      <c r="HG52">
        <v>0.68</v>
      </c>
      <c r="HH52">
        <v>3.98</v>
      </c>
      <c r="HI52">
        <v>0.85</v>
      </c>
      <c r="HJ52">
        <v>0.05</v>
      </c>
      <c r="HK52">
        <v>0.08</v>
      </c>
      <c r="HL52">
        <v>-0.18</v>
      </c>
      <c r="HM52">
        <v>-0.56999999999999995</v>
      </c>
      <c r="HN52">
        <v>0.59</v>
      </c>
      <c r="HO52">
        <v>-0.15</v>
      </c>
      <c r="HP52">
        <v>-0.06</v>
      </c>
      <c r="HQ52">
        <v>0.27</v>
      </c>
      <c r="HR52">
        <v>0.56000000000000005</v>
      </c>
      <c r="HS52">
        <v>0.37</v>
      </c>
      <c r="HT52">
        <v>-0.35</v>
      </c>
      <c r="HU52">
        <v>0.09</v>
      </c>
      <c r="HV52">
        <v>-0.12</v>
      </c>
      <c r="HW52">
        <v>-0.2</v>
      </c>
      <c r="HX52">
        <v>0.38</v>
      </c>
      <c r="HY52">
        <v>0.22</v>
      </c>
      <c r="HZ52">
        <v>5.5</v>
      </c>
      <c r="IA52">
        <v>5.77</v>
      </c>
      <c r="IB52">
        <v>5.86</v>
      </c>
      <c r="IC52">
        <v>6.86</v>
      </c>
      <c r="ID52">
        <v>4.3499999999999996</v>
      </c>
      <c r="IE52">
        <v>7.09</v>
      </c>
      <c r="IF52">
        <v>5.58</v>
      </c>
      <c r="IG52">
        <v>8.32</v>
      </c>
      <c r="IH52">
        <v>7.1</v>
      </c>
      <c r="II52">
        <v>5.01</v>
      </c>
      <c r="IJ52">
        <v>0.4</v>
      </c>
      <c r="IK52">
        <v>2.46</v>
      </c>
      <c r="IL52">
        <v>5.14</v>
      </c>
      <c r="IM52">
        <v>2.1800000000000002</v>
      </c>
      <c r="IN52">
        <v>7.8</v>
      </c>
      <c r="IO52">
        <v>8.35</v>
      </c>
      <c r="IP52">
        <v>4.1500000000000004</v>
      </c>
      <c r="IQ52">
        <v>5.7</v>
      </c>
      <c r="IR52">
        <v>5.73</v>
      </c>
      <c r="IS52">
        <v>5.59</v>
      </c>
      <c r="IT52">
        <v>2.71</v>
      </c>
      <c r="IU52">
        <v>7.6</v>
      </c>
      <c r="IV52">
        <v>7.81</v>
      </c>
      <c r="IW52">
        <v>6.06</v>
      </c>
      <c r="IX52">
        <v>5.67</v>
      </c>
      <c r="IY52">
        <v>4.4000000000000004</v>
      </c>
      <c r="IZ52">
        <v>6.35</v>
      </c>
      <c r="JA52">
        <v>7.27</v>
      </c>
      <c r="JB52">
        <v>6.21</v>
      </c>
      <c r="JC52">
        <v>5.81</v>
      </c>
      <c r="JD52">
        <v>5.23</v>
      </c>
      <c r="JE52">
        <v>6.47</v>
      </c>
      <c r="JF52">
        <v>7.4</v>
      </c>
      <c r="JG52">
        <v>6.54</v>
      </c>
      <c r="JH52">
        <v>6.27</v>
      </c>
      <c r="JI52">
        <v>6.36</v>
      </c>
      <c r="JJ52">
        <v>7.46</v>
      </c>
      <c r="JK52">
        <v>4.88</v>
      </c>
      <c r="JL52">
        <v>7.37</v>
      </c>
      <c r="JM52">
        <v>6.06</v>
      </c>
      <c r="JN52">
        <v>8.9600000000000009</v>
      </c>
      <c r="JO52">
        <v>7.49</v>
      </c>
      <c r="JP52">
        <v>6.34</v>
      </c>
      <c r="JQ52">
        <v>0.92</v>
      </c>
      <c r="JR52">
        <v>7.4</v>
      </c>
      <c r="JS52">
        <v>5.0999999999999996</v>
      </c>
      <c r="JT52">
        <v>2.44</v>
      </c>
      <c r="JU52">
        <v>7.85</v>
      </c>
      <c r="JV52">
        <v>12.9</v>
      </c>
      <c r="JW52">
        <v>4.33</v>
      </c>
      <c r="JX52">
        <v>5.98</v>
      </c>
      <c r="JY52">
        <v>6.69</v>
      </c>
      <c r="JZ52">
        <v>6.97</v>
      </c>
      <c r="KA52">
        <v>6.29</v>
      </c>
      <c r="KB52">
        <v>7.88</v>
      </c>
      <c r="KC52">
        <v>8.1300000000000008</v>
      </c>
      <c r="KD52">
        <v>6.78</v>
      </c>
      <c r="KE52">
        <v>5.94</v>
      </c>
      <c r="KF52">
        <v>4.6100000000000003</v>
      </c>
      <c r="KG52">
        <v>6.57</v>
      </c>
      <c r="KH52">
        <v>7.74</v>
      </c>
      <c r="KI52">
        <v>6.42</v>
      </c>
      <c r="KJ52">
        <v>5.94</v>
      </c>
      <c r="KK52">
        <v>5.77</v>
      </c>
      <c r="KL52">
        <v>6.48</v>
      </c>
      <c r="KM52">
        <v>7.52</v>
      </c>
    </row>
    <row r="53" spans="1:299" x14ac:dyDescent="0.25">
      <c r="A53">
        <v>51</v>
      </c>
      <c r="B53" s="1">
        <v>41974</v>
      </c>
      <c r="C53">
        <v>913.32</v>
      </c>
      <c r="D53">
        <v>922.27</v>
      </c>
      <c r="E53">
        <v>974.13</v>
      </c>
      <c r="F53">
        <v>1018.3</v>
      </c>
      <c r="G53">
        <v>915.87</v>
      </c>
      <c r="H53">
        <v>998.35</v>
      </c>
      <c r="I53">
        <v>893.93</v>
      </c>
      <c r="J53">
        <v>892.94</v>
      </c>
      <c r="K53">
        <v>953.45</v>
      </c>
      <c r="L53">
        <v>851.61</v>
      </c>
      <c r="M53">
        <v>869.62</v>
      </c>
      <c r="N53">
        <v>879.2</v>
      </c>
      <c r="O53">
        <v>844.93</v>
      </c>
      <c r="P53">
        <v>818.89</v>
      </c>
      <c r="Q53">
        <v>899.59</v>
      </c>
      <c r="R53">
        <v>854.88</v>
      </c>
      <c r="S53">
        <v>835.42</v>
      </c>
      <c r="T53">
        <v>804.51</v>
      </c>
      <c r="U53">
        <v>841.52</v>
      </c>
      <c r="V53">
        <v>954.31</v>
      </c>
      <c r="W53">
        <v>870.58</v>
      </c>
      <c r="X53">
        <v>836.52</v>
      </c>
      <c r="Y53">
        <v>1044.48</v>
      </c>
      <c r="Z53">
        <v>978.13</v>
      </c>
      <c r="AA53">
        <v>927.22</v>
      </c>
      <c r="AB53">
        <v>933.35</v>
      </c>
      <c r="AC53">
        <v>966.49</v>
      </c>
      <c r="AD53">
        <v>879.1</v>
      </c>
      <c r="AE53">
        <v>927.03</v>
      </c>
      <c r="AF53">
        <v>905.66</v>
      </c>
      <c r="AG53">
        <v>933.62</v>
      </c>
      <c r="AH53">
        <v>905.88</v>
      </c>
      <c r="AI53">
        <v>962.44</v>
      </c>
      <c r="AJ53">
        <v>497.37</v>
      </c>
      <c r="AK53">
        <v>531.75</v>
      </c>
      <c r="AL53">
        <v>567.21</v>
      </c>
      <c r="AM53">
        <v>599.38</v>
      </c>
      <c r="AN53">
        <v>528.79</v>
      </c>
      <c r="AO53">
        <v>548.37</v>
      </c>
      <c r="AP53">
        <v>509.85</v>
      </c>
      <c r="AQ53">
        <v>540.19000000000005</v>
      </c>
      <c r="AR53">
        <v>555.07000000000005</v>
      </c>
      <c r="AS53">
        <v>488.89</v>
      </c>
      <c r="AT53">
        <v>516.28</v>
      </c>
      <c r="AU53">
        <v>514.02</v>
      </c>
      <c r="AV53">
        <v>498.72</v>
      </c>
      <c r="AW53">
        <v>469.91</v>
      </c>
      <c r="AX53">
        <v>527.16999999999996</v>
      </c>
      <c r="AY53">
        <v>483.82</v>
      </c>
      <c r="AZ53">
        <v>483.56</v>
      </c>
      <c r="BA53">
        <v>461.35</v>
      </c>
      <c r="BB53">
        <v>465.73</v>
      </c>
      <c r="BC53">
        <v>493.33</v>
      </c>
      <c r="BD53">
        <v>470.56</v>
      </c>
      <c r="BE53">
        <v>462.43</v>
      </c>
      <c r="BF53">
        <v>531.07000000000005</v>
      </c>
      <c r="BG53">
        <v>494.47</v>
      </c>
      <c r="BH53">
        <v>476.16</v>
      </c>
      <c r="BI53">
        <v>462.87</v>
      </c>
      <c r="BJ53">
        <v>472.07</v>
      </c>
      <c r="BK53">
        <v>502.45</v>
      </c>
      <c r="BL53">
        <v>538.03</v>
      </c>
      <c r="BM53">
        <v>531.09</v>
      </c>
      <c r="BN53">
        <v>525.66999999999996</v>
      </c>
      <c r="BO53">
        <v>540.58000000000004</v>
      </c>
      <c r="BP53">
        <v>555.88</v>
      </c>
      <c r="BQ53">
        <v>415.95</v>
      </c>
      <c r="BR53">
        <v>390.52</v>
      </c>
      <c r="BS53">
        <v>406.92</v>
      </c>
      <c r="BT53">
        <v>418.92</v>
      </c>
      <c r="BU53">
        <v>387.08</v>
      </c>
      <c r="BV53">
        <v>449.98</v>
      </c>
      <c r="BW53">
        <v>384.08</v>
      </c>
      <c r="BX53">
        <v>352.75</v>
      </c>
      <c r="BY53">
        <v>398.38</v>
      </c>
      <c r="BZ53">
        <v>362.72</v>
      </c>
      <c r="CA53">
        <v>353.34</v>
      </c>
      <c r="CB53">
        <v>365.18</v>
      </c>
      <c r="CC53">
        <v>346.21</v>
      </c>
      <c r="CD53">
        <v>348.98</v>
      </c>
      <c r="CE53">
        <v>372.42</v>
      </c>
      <c r="CF53">
        <v>371.06</v>
      </c>
      <c r="CG53">
        <v>351.86</v>
      </c>
      <c r="CH53">
        <v>343.16</v>
      </c>
      <c r="CI53">
        <v>375.79</v>
      </c>
      <c r="CJ53">
        <v>460.98</v>
      </c>
      <c r="CK53">
        <v>400.02</v>
      </c>
      <c r="CL53">
        <v>374.09</v>
      </c>
      <c r="CM53">
        <v>513.41</v>
      </c>
      <c r="CN53">
        <v>483.66</v>
      </c>
      <c r="CO53">
        <v>451.06</v>
      </c>
      <c r="CP53">
        <v>470.48</v>
      </c>
      <c r="CQ53">
        <v>494.42</v>
      </c>
      <c r="CR53">
        <v>376.65</v>
      </c>
      <c r="CS53">
        <v>389</v>
      </c>
      <c r="CT53">
        <v>374.57</v>
      </c>
      <c r="CU53">
        <v>407.95</v>
      </c>
      <c r="CV53">
        <v>365.3</v>
      </c>
      <c r="CW53">
        <v>406.56</v>
      </c>
      <c r="CX53">
        <v>457.14396706000002</v>
      </c>
      <c r="CY53">
        <v>459.48047042000002</v>
      </c>
      <c r="CZ53">
        <v>543.08632635000004</v>
      </c>
      <c r="DA53">
        <v>540.62060035000002</v>
      </c>
      <c r="DB53">
        <v>448.33075636000001</v>
      </c>
      <c r="DC53">
        <v>414.72037014</v>
      </c>
      <c r="DD53">
        <v>428.34605432000001</v>
      </c>
      <c r="DE53">
        <v>433.66114916999999</v>
      </c>
      <c r="DF53">
        <v>501.27689206999997</v>
      </c>
      <c r="DG53">
        <v>460.01318802999998</v>
      </c>
      <c r="DH53">
        <v>458.13341376</v>
      </c>
      <c r="DI53">
        <v>584.27845943</v>
      </c>
      <c r="DJ53">
        <v>487.96396174</v>
      </c>
      <c r="DK53">
        <v>412.68850966000002</v>
      </c>
      <c r="DL53">
        <v>497.42868456999997</v>
      </c>
      <c r="DM53">
        <v>457.11233060000001</v>
      </c>
      <c r="DN53">
        <v>417.40823283999998</v>
      </c>
      <c r="DO53">
        <v>427.49906804</v>
      </c>
      <c r="DP53">
        <v>445.14588607000002</v>
      </c>
      <c r="DQ53">
        <v>456.75932460000001</v>
      </c>
      <c r="DR53">
        <v>479.14493404000001</v>
      </c>
      <c r="DS53">
        <v>464.01520942000002</v>
      </c>
      <c r="DT53">
        <v>476.03315537999998</v>
      </c>
      <c r="DU53">
        <v>441.74286741999998</v>
      </c>
      <c r="DV53">
        <v>443.55055385999998</v>
      </c>
      <c r="DW53">
        <v>446.36077774</v>
      </c>
      <c r="DX53">
        <v>523.53095932999997</v>
      </c>
      <c r="DY53">
        <v>399.08437523999999</v>
      </c>
      <c r="DZ53">
        <v>473.25748235999998</v>
      </c>
      <c r="EA53">
        <v>425.80976621999997</v>
      </c>
      <c r="EB53">
        <v>532.73783584</v>
      </c>
      <c r="EC53">
        <v>478.51508990000002</v>
      </c>
      <c r="ED53">
        <v>425.13326245000002</v>
      </c>
      <c r="EE53">
        <v>376.69143981000002</v>
      </c>
      <c r="EF53">
        <v>392.94982704</v>
      </c>
      <c r="EG53">
        <v>431.95382678999999</v>
      </c>
      <c r="EH53">
        <v>435.31444053000001</v>
      </c>
      <c r="EI53">
        <v>390.43862842999999</v>
      </c>
      <c r="EJ53">
        <v>360.96856193000002</v>
      </c>
      <c r="EK53">
        <v>379.46161669000003</v>
      </c>
      <c r="EL53">
        <v>371.82094340999998</v>
      </c>
      <c r="EM53">
        <v>434.23088245000002</v>
      </c>
      <c r="EN53">
        <v>377.20394969</v>
      </c>
      <c r="EO53">
        <v>355.28475412</v>
      </c>
      <c r="EP53">
        <v>465.72914383</v>
      </c>
      <c r="EQ53">
        <v>401.37943345000002</v>
      </c>
      <c r="ER53">
        <v>331.96192153999999</v>
      </c>
      <c r="ES53">
        <v>419.28925357000003</v>
      </c>
      <c r="ET53">
        <v>360.51709963000002</v>
      </c>
      <c r="EU53">
        <v>357.98275309000002</v>
      </c>
      <c r="EV53">
        <v>344.46959996999999</v>
      </c>
      <c r="EW53">
        <v>376.21619201999999</v>
      </c>
      <c r="EX53">
        <v>374.32600109999998</v>
      </c>
      <c r="EY53">
        <v>394.96242871999999</v>
      </c>
      <c r="EZ53">
        <v>368.26098968000002</v>
      </c>
      <c r="FA53">
        <v>374.16985032999997</v>
      </c>
      <c r="FB53">
        <v>363.49948281000002</v>
      </c>
      <c r="FC53">
        <v>353.41213535999998</v>
      </c>
      <c r="FD53">
        <v>362.17013564000001</v>
      </c>
      <c r="FE53">
        <v>391.97089417000001</v>
      </c>
      <c r="FF53">
        <v>324.59042526000002</v>
      </c>
      <c r="FG53">
        <v>409.82988060000002</v>
      </c>
      <c r="FH53">
        <v>367.54793467000002</v>
      </c>
      <c r="FI53">
        <v>459.59051527000003</v>
      </c>
      <c r="FJ53">
        <v>418.32047872999999</v>
      </c>
      <c r="FK53">
        <v>368.62038332999998</v>
      </c>
      <c r="FL53">
        <v>656.50851204000003</v>
      </c>
      <c r="FM53">
        <v>629.56601933000002</v>
      </c>
      <c r="FN53">
        <v>929.93136428000003</v>
      </c>
      <c r="FO53">
        <v>862.66624707000005</v>
      </c>
      <c r="FP53">
        <v>583.77036728999997</v>
      </c>
      <c r="FQ53">
        <v>549.90481899999997</v>
      </c>
      <c r="FR53">
        <v>534.40590112999996</v>
      </c>
      <c r="FS53">
        <v>610.84618917</v>
      </c>
      <c r="FT53">
        <v>715.81033592999995</v>
      </c>
      <c r="FU53">
        <v>701.69706044999998</v>
      </c>
      <c r="FV53">
        <v>874.27539456</v>
      </c>
      <c r="FW53">
        <v>961.83890105</v>
      </c>
      <c r="FX53">
        <v>784.14526136999996</v>
      </c>
      <c r="FY53">
        <v>649.37953799000002</v>
      </c>
      <c r="FZ53">
        <v>727.18248636999999</v>
      </c>
      <c r="GA53">
        <v>741.25596358999996</v>
      </c>
      <c r="GB53">
        <v>561.68137430000002</v>
      </c>
      <c r="GC53">
        <v>690.37095431</v>
      </c>
      <c r="GD53">
        <v>614.29676519999998</v>
      </c>
      <c r="GE53">
        <v>643.46136602000001</v>
      </c>
      <c r="GF53">
        <v>688.33748429000002</v>
      </c>
      <c r="GG53">
        <v>721.33801298000003</v>
      </c>
      <c r="GH53">
        <v>702.10613185</v>
      </c>
      <c r="GI53">
        <v>612.07054590999996</v>
      </c>
      <c r="GJ53">
        <v>659.90174688000002</v>
      </c>
      <c r="GK53">
        <v>626.80715422000003</v>
      </c>
      <c r="GL53">
        <v>822.59280210999998</v>
      </c>
      <c r="GM53">
        <v>609.89565872000003</v>
      </c>
      <c r="GN53">
        <v>642.11701560999995</v>
      </c>
      <c r="GO53">
        <v>576.28781103999995</v>
      </c>
      <c r="GP53">
        <v>699.21592127999998</v>
      </c>
      <c r="GQ53">
        <v>663.63939737999999</v>
      </c>
      <c r="GR53">
        <v>570.83104453999999</v>
      </c>
      <c r="GS53">
        <v>0.65</v>
      </c>
      <c r="GT53">
        <v>0.1</v>
      </c>
      <c r="GU53">
        <v>-0.03</v>
      </c>
      <c r="GV53">
        <v>0.22</v>
      </c>
      <c r="GW53">
        <v>0.65</v>
      </c>
      <c r="GX53">
        <v>0.23</v>
      </c>
      <c r="GY53">
        <v>0.04</v>
      </c>
      <c r="GZ53">
        <v>-0.78</v>
      </c>
      <c r="HA53">
        <v>-0.56000000000000005</v>
      </c>
      <c r="HB53">
        <v>0.57999999999999996</v>
      </c>
      <c r="HC53">
        <v>0.68</v>
      </c>
      <c r="HD53">
        <v>3.23</v>
      </c>
      <c r="HE53">
        <v>0.21</v>
      </c>
      <c r="HF53">
        <v>3.58</v>
      </c>
      <c r="HG53">
        <v>-0.12</v>
      </c>
      <c r="HH53">
        <v>-0.27</v>
      </c>
      <c r="HI53">
        <v>0.98</v>
      </c>
      <c r="HJ53">
        <v>-0.38</v>
      </c>
      <c r="HK53">
        <v>0.46</v>
      </c>
      <c r="HL53">
        <v>0.96</v>
      </c>
      <c r="HM53">
        <v>3.75</v>
      </c>
      <c r="HN53">
        <v>0.71</v>
      </c>
      <c r="HO53">
        <v>0.3</v>
      </c>
      <c r="HP53">
        <v>-0.16</v>
      </c>
      <c r="HQ53">
        <v>0.42</v>
      </c>
      <c r="HR53">
        <v>0.13</v>
      </c>
      <c r="HS53">
        <v>0.88</v>
      </c>
      <c r="HT53">
        <v>0.44</v>
      </c>
      <c r="HU53">
        <v>0.38</v>
      </c>
      <c r="HV53">
        <v>-0.17</v>
      </c>
      <c r="HW53">
        <v>0.39</v>
      </c>
      <c r="HX53">
        <v>0.9</v>
      </c>
      <c r="HY53">
        <v>0.04</v>
      </c>
      <c r="HZ53">
        <v>6.2</v>
      </c>
      <c r="IA53">
        <v>5.89</v>
      </c>
      <c r="IB53">
        <v>5.83</v>
      </c>
      <c r="IC53">
        <v>7.1</v>
      </c>
      <c r="ID53">
        <v>5.0199999999999996</v>
      </c>
      <c r="IE53">
        <v>7.35</v>
      </c>
      <c r="IF53">
        <v>5.61</v>
      </c>
      <c r="IG53">
        <v>7.48</v>
      </c>
      <c r="IH53">
        <v>6.5</v>
      </c>
      <c r="II53">
        <v>5.61</v>
      </c>
      <c r="IJ53">
        <v>1.07</v>
      </c>
      <c r="IK53">
        <v>5.75</v>
      </c>
      <c r="IL53">
        <v>5.36</v>
      </c>
      <c r="IM53">
        <v>5.86</v>
      </c>
      <c r="IN53">
        <v>7.66</v>
      </c>
      <c r="IO53">
        <v>8.07</v>
      </c>
      <c r="IP53">
        <v>5.16</v>
      </c>
      <c r="IQ53">
        <v>5.3</v>
      </c>
      <c r="IR53">
        <v>6.22</v>
      </c>
      <c r="IS53">
        <v>6.61</v>
      </c>
      <c r="IT53">
        <v>6.55</v>
      </c>
      <c r="IU53">
        <v>8.35</v>
      </c>
      <c r="IV53">
        <v>8.11</v>
      </c>
      <c r="IW53">
        <v>5.88</v>
      </c>
      <c r="IX53">
        <v>6.15</v>
      </c>
      <c r="IY53">
        <v>4.5599999999999996</v>
      </c>
      <c r="IZ53">
        <v>7.29</v>
      </c>
      <c r="JA53">
        <v>7.76</v>
      </c>
      <c r="JB53">
        <v>6.6</v>
      </c>
      <c r="JC53">
        <v>5.63</v>
      </c>
      <c r="JD53">
        <v>5.65</v>
      </c>
      <c r="JE53">
        <v>7.43</v>
      </c>
      <c r="JF53">
        <v>7.43</v>
      </c>
      <c r="JG53">
        <v>6.2</v>
      </c>
      <c r="JH53">
        <v>5.89</v>
      </c>
      <c r="JI53">
        <v>5.83</v>
      </c>
      <c r="JJ53">
        <v>7.1</v>
      </c>
      <c r="JK53">
        <v>5.0199999999999996</v>
      </c>
      <c r="JL53">
        <v>7.35</v>
      </c>
      <c r="JM53">
        <v>5.61</v>
      </c>
      <c r="JN53">
        <v>7.48</v>
      </c>
      <c r="JO53">
        <v>6.5</v>
      </c>
      <c r="JP53">
        <v>5.61</v>
      </c>
      <c r="JQ53">
        <v>1.07</v>
      </c>
      <c r="JR53">
        <v>5.75</v>
      </c>
      <c r="JS53">
        <v>5.36</v>
      </c>
      <c r="JT53">
        <v>5.86</v>
      </c>
      <c r="JU53">
        <v>7.66</v>
      </c>
      <c r="JV53">
        <v>8.07</v>
      </c>
      <c r="JW53">
        <v>5.16</v>
      </c>
      <c r="JX53">
        <v>5.3</v>
      </c>
      <c r="JY53">
        <v>6.22</v>
      </c>
      <c r="JZ53">
        <v>6.61</v>
      </c>
      <c r="KA53">
        <v>6.55</v>
      </c>
      <c r="KB53">
        <v>8.35</v>
      </c>
      <c r="KC53">
        <v>8.11</v>
      </c>
      <c r="KD53">
        <v>5.88</v>
      </c>
      <c r="KE53">
        <v>6.15</v>
      </c>
      <c r="KF53">
        <v>4.5599999999999996</v>
      </c>
      <c r="KG53">
        <v>7.29</v>
      </c>
      <c r="KH53">
        <v>7.76</v>
      </c>
      <c r="KI53">
        <v>6.6</v>
      </c>
      <c r="KJ53">
        <v>5.63</v>
      </c>
      <c r="KK53">
        <v>5.65</v>
      </c>
      <c r="KL53">
        <v>7.43</v>
      </c>
      <c r="KM53">
        <v>7.43</v>
      </c>
    </row>
    <row r="54" spans="1:299" x14ac:dyDescent="0.25">
      <c r="A54">
        <v>52</v>
      </c>
      <c r="B54" s="1">
        <v>42005</v>
      </c>
      <c r="C54">
        <v>915.22</v>
      </c>
      <c r="D54">
        <v>928.95</v>
      </c>
      <c r="E54">
        <v>977.99</v>
      </c>
      <c r="F54">
        <v>1018.64</v>
      </c>
      <c r="G54">
        <v>919.7</v>
      </c>
      <c r="H54">
        <v>1001.54</v>
      </c>
      <c r="I54">
        <v>899.76</v>
      </c>
      <c r="J54">
        <v>933.32</v>
      </c>
      <c r="K54">
        <v>952.79</v>
      </c>
      <c r="L54">
        <v>852.37</v>
      </c>
      <c r="M54">
        <v>869.41</v>
      </c>
      <c r="N54">
        <v>878.5</v>
      </c>
      <c r="O54">
        <v>844.43</v>
      </c>
      <c r="P54">
        <v>819.32</v>
      </c>
      <c r="Q54">
        <v>900.33</v>
      </c>
      <c r="R54">
        <v>857.46</v>
      </c>
      <c r="S54">
        <v>838.6</v>
      </c>
      <c r="T54">
        <v>809.99</v>
      </c>
      <c r="U54">
        <v>841.82</v>
      </c>
      <c r="V54">
        <v>956.23</v>
      </c>
      <c r="W54">
        <v>872.03</v>
      </c>
      <c r="X54">
        <v>837.48</v>
      </c>
      <c r="Y54">
        <v>1046.6300000000001</v>
      </c>
      <c r="Z54">
        <v>980.3</v>
      </c>
      <c r="AA54">
        <v>929.21</v>
      </c>
      <c r="AB54">
        <v>932.69</v>
      </c>
      <c r="AC54">
        <v>975.45</v>
      </c>
      <c r="AD54">
        <v>878.82</v>
      </c>
      <c r="AE54">
        <v>928</v>
      </c>
      <c r="AF54">
        <v>906.19</v>
      </c>
      <c r="AG54">
        <v>933.62</v>
      </c>
      <c r="AH54">
        <v>907.16</v>
      </c>
      <c r="AI54">
        <v>964.58</v>
      </c>
      <c r="AJ54">
        <v>498.35</v>
      </c>
      <c r="AK54">
        <v>536.34</v>
      </c>
      <c r="AL54">
        <v>571.07000000000005</v>
      </c>
      <c r="AM54">
        <v>598.12</v>
      </c>
      <c r="AN54">
        <v>533.07000000000005</v>
      </c>
      <c r="AO54">
        <v>553.45000000000005</v>
      </c>
      <c r="AP54">
        <v>515.67999999999995</v>
      </c>
      <c r="AQ54">
        <v>549.82000000000005</v>
      </c>
      <c r="AR54">
        <v>554.41</v>
      </c>
      <c r="AS54">
        <v>488.7</v>
      </c>
      <c r="AT54">
        <v>513.52</v>
      </c>
      <c r="AU54">
        <v>515.05999999999995</v>
      </c>
      <c r="AV54">
        <v>496.91</v>
      </c>
      <c r="AW54">
        <v>470.34</v>
      </c>
      <c r="AX54">
        <v>527.91</v>
      </c>
      <c r="AY54">
        <v>486.4</v>
      </c>
      <c r="AZ54">
        <v>486.74</v>
      </c>
      <c r="BA54">
        <v>466.83</v>
      </c>
      <c r="BB54">
        <v>464.3</v>
      </c>
      <c r="BC54">
        <v>495.13</v>
      </c>
      <c r="BD54">
        <v>471.85</v>
      </c>
      <c r="BE54">
        <v>461.8</v>
      </c>
      <c r="BF54">
        <v>533.22</v>
      </c>
      <c r="BG54">
        <v>496.64</v>
      </c>
      <c r="BH54">
        <v>476.51</v>
      </c>
      <c r="BI54">
        <v>462.22</v>
      </c>
      <c r="BJ54">
        <v>476.26</v>
      </c>
      <c r="BK54">
        <v>500.74</v>
      </c>
      <c r="BL54">
        <v>536.75</v>
      </c>
      <c r="BM54">
        <v>531.62</v>
      </c>
      <c r="BN54">
        <v>525.66999999999996</v>
      </c>
      <c r="BO54">
        <v>534.77</v>
      </c>
      <c r="BP54">
        <v>558.02</v>
      </c>
      <c r="BQ54">
        <v>416.87</v>
      </c>
      <c r="BR54">
        <v>392.61</v>
      </c>
      <c r="BS54">
        <v>406.92</v>
      </c>
      <c r="BT54">
        <v>420.52</v>
      </c>
      <c r="BU54">
        <v>386.63</v>
      </c>
      <c r="BV54">
        <v>448.09</v>
      </c>
      <c r="BW54">
        <v>384.08</v>
      </c>
      <c r="BX54">
        <v>383.5</v>
      </c>
      <c r="BY54">
        <v>398.38</v>
      </c>
      <c r="BZ54">
        <v>363.67</v>
      </c>
      <c r="CA54">
        <v>355.89</v>
      </c>
      <c r="CB54">
        <v>363.44</v>
      </c>
      <c r="CC54">
        <v>347.52</v>
      </c>
      <c r="CD54">
        <v>348.98</v>
      </c>
      <c r="CE54">
        <v>372.42</v>
      </c>
      <c r="CF54">
        <v>371.06</v>
      </c>
      <c r="CG54">
        <v>351.86</v>
      </c>
      <c r="CH54">
        <v>343.16</v>
      </c>
      <c r="CI54">
        <v>377.52</v>
      </c>
      <c r="CJ54">
        <v>461.1</v>
      </c>
      <c r="CK54">
        <v>400.18</v>
      </c>
      <c r="CL54">
        <v>375.68</v>
      </c>
      <c r="CM54">
        <v>513.41</v>
      </c>
      <c r="CN54">
        <v>483.66</v>
      </c>
      <c r="CO54">
        <v>452.7</v>
      </c>
      <c r="CP54">
        <v>470.47</v>
      </c>
      <c r="CQ54">
        <v>499.19</v>
      </c>
      <c r="CR54">
        <v>378.08</v>
      </c>
      <c r="CS54">
        <v>391.25</v>
      </c>
      <c r="CT54">
        <v>374.57</v>
      </c>
      <c r="CU54">
        <v>407.95</v>
      </c>
      <c r="CV54">
        <v>372.39</v>
      </c>
      <c r="CW54">
        <v>406.56</v>
      </c>
      <c r="CX54">
        <v>458.10396938999997</v>
      </c>
      <c r="CY54">
        <v>462.78872981000001</v>
      </c>
      <c r="CZ54">
        <v>545.25867166</v>
      </c>
      <c r="DA54">
        <v>540.78278652999995</v>
      </c>
      <c r="DB54">
        <v>450.21374553999999</v>
      </c>
      <c r="DC54">
        <v>416.04747531999999</v>
      </c>
      <c r="DD54">
        <v>431.13030366999999</v>
      </c>
      <c r="DE54">
        <v>453.26263311000002</v>
      </c>
      <c r="DF54">
        <v>500.92599825000002</v>
      </c>
      <c r="DG54">
        <v>460.42719990000001</v>
      </c>
      <c r="DH54">
        <v>458.04178708000001</v>
      </c>
      <c r="DI54">
        <v>583.81103666000001</v>
      </c>
      <c r="DJ54">
        <v>487.67118335999999</v>
      </c>
      <c r="DK54">
        <v>412.89485390999999</v>
      </c>
      <c r="DL54">
        <v>497.82662751999999</v>
      </c>
      <c r="DM54">
        <v>458.48366758999998</v>
      </c>
      <c r="DN54">
        <v>418.99438412000001</v>
      </c>
      <c r="DO54">
        <v>430.40606170000001</v>
      </c>
      <c r="DP54">
        <v>445.32394441999998</v>
      </c>
      <c r="DQ54">
        <v>457.67284325000003</v>
      </c>
      <c r="DR54">
        <v>479.95948042999999</v>
      </c>
      <c r="DS54">
        <v>464.52562614999999</v>
      </c>
      <c r="DT54">
        <v>477.03282501000001</v>
      </c>
      <c r="DU54">
        <v>442.71470173</v>
      </c>
      <c r="DV54">
        <v>444.48201002000002</v>
      </c>
      <c r="DW54">
        <v>446.04832520000002</v>
      </c>
      <c r="DX54">
        <v>528.39979725000001</v>
      </c>
      <c r="DY54">
        <v>398.96464993000001</v>
      </c>
      <c r="DZ54">
        <v>473.73073984000001</v>
      </c>
      <c r="EA54">
        <v>426.06525207999999</v>
      </c>
      <c r="EB54">
        <v>532.73783584</v>
      </c>
      <c r="EC54">
        <v>479.18501103</v>
      </c>
      <c r="ED54">
        <v>426.06855562999999</v>
      </c>
      <c r="EE54">
        <v>377.44482269000002</v>
      </c>
      <c r="EF54">
        <v>396.32919555000001</v>
      </c>
      <c r="EG54">
        <v>434.89111280999998</v>
      </c>
      <c r="EH54">
        <v>434.4002802</v>
      </c>
      <c r="EI54">
        <v>393.60118132000002</v>
      </c>
      <c r="EJ54">
        <v>364.32556956000002</v>
      </c>
      <c r="EK54">
        <v>383.78747912</v>
      </c>
      <c r="EL54">
        <v>378.43935620000002</v>
      </c>
      <c r="EM54">
        <v>433.70980538999999</v>
      </c>
      <c r="EN54">
        <v>377.05306811000003</v>
      </c>
      <c r="EO54">
        <v>353.40174492</v>
      </c>
      <c r="EP54">
        <v>466.66060212000002</v>
      </c>
      <c r="EQ54">
        <v>399.93446748999997</v>
      </c>
      <c r="ER54">
        <v>332.26068727000001</v>
      </c>
      <c r="ES54">
        <v>419.87625852000002</v>
      </c>
      <c r="ET54">
        <v>362.42784025999998</v>
      </c>
      <c r="EU54">
        <v>360.34543925999998</v>
      </c>
      <c r="EV54">
        <v>348.56878820999998</v>
      </c>
      <c r="EW54">
        <v>375.04992182000001</v>
      </c>
      <c r="EX54">
        <v>375.67357470000002</v>
      </c>
      <c r="EY54">
        <v>396.02882727999997</v>
      </c>
      <c r="EZ54">
        <v>367.74542429000002</v>
      </c>
      <c r="FA54">
        <v>375.66652972999998</v>
      </c>
      <c r="FB54">
        <v>365.09888052999997</v>
      </c>
      <c r="FC54">
        <v>353.65952385000003</v>
      </c>
      <c r="FD54">
        <v>361.66309745000001</v>
      </c>
      <c r="FE54">
        <v>395.45943512999997</v>
      </c>
      <c r="FF54">
        <v>323.48681780999999</v>
      </c>
      <c r="FG54">
        <v>408.84628888999998</v>
      </c>
      <c r="FH54">
        <v>367.91548260000002</v>
      </c>
      <c r="FI54">
        <v>459.59051527000003</v>
      </c>
      <c r="FJ54">
        <v>413.84444961000003</v>
      </c>
      <c r="FK54">
        <v>370.02114079</v>
      </c>
      <c r="FL54">
        <v>657.95283076999999</v>
      </c>
      <c r="FM54">
        <v>632.96567583000001</v>
      </c>
      <c r="FN54">
        <v>929.93136428000003</v>
      </c>
      <c r="FO54">
        <v>865.94437880999999</v>
      </c>
      <c r="FP54">
        <v>583.06984284999999</v>
      </c>
      <c r="FQ54">
        <v>547.59521875999997</v>
      </c>
      <c r="FR54">
        <v>534.40590112999996</v>
      </c>
      <c r="FS54">
        <v>664.11197687000003</v>
      </c>
      <c r="FT54">
        <v>715.81033592999995</v>
      </c>
      <c r="FU54">
        <v>703.52147280999998</v>
      </c>
      <c r="FV54">
        <v>880.57017740000003</v>
      </c>
      <c r="FW54">
        <v>957.22207432000005</v>
      </c>
      <c r="FX54">
        <v>787.12501336000003</v>
      </c>
      <c r="FY54">
        <v>649.37953799000002</v>
      </c>
      <c r="FZ54">
        <v>727.18248636999999</v>
      </c>
      <c r="GA54">
        <v>741.25596358999996</v>
      </c>
      <c r="GB54">
        <v>561.68137430000002</v>
      </c>
      <c r="GC54">
        <v>690.37095431</v>
      </c>
      <c r="GD54">
        <v>617.12253032000001</v>
      </c>
      <c r="GE54">
        <v>643.65440443</v>
      </c>
      <c r="GF54">
        <v>688.61281928000005</v>
      </c>
      <c r="GG54">
        <v>724.43976643999997</v>
      </c>
      <c r="GH54">
        <v>702.10613185</v>
      </c>
      <c r="GI54">
        <v>612.07054590999996</v>
      </c>
      <c r="GJ54">
        <v>662.27739316999998</v>
      </c>
      <c r="GK54">
        <v>626.80715422000003</v>
      </c>
      <c r="GL54">
        <v>830.48969301</v>
      </c>
      <c r="GM54">
        <v>612.21326222000005</v>
      </c>
      <c r="GN54">
        <v>645.84129429999996</v>
      </c>
      <c r="GO54">
        <v>576.28781103999995</v>
      </c>
      <c r="GP54">
        <v>699.21592127999998</v>
      </c>
      <c r="GQ54">
        <v>676.51400168999999</v>
      </c>
      <c r="GR54">
        <v>570.83104453999999</v>
      </c>
      <c r="GS54">
        <v>0.21</v>
      </c>
      <c r="GT54">
        <v>0.72</v>
      </c>
      <c r="GU54">
        <v>0.4</v>
      </c>
      <c r="GV54">
        <v>0.03</v>
      </c>
      <c r="GW54">
        <v>0.42</v>
      </c>
      <c r="GX54">
        <v>0.32</v>
      </c>
      <c r="GY54">
        <v>0.65</v>
      </c>
      <c r="GZ54">
        <v>4.5199999999999996</v>
      </c>
      <c r="HA54">
        <v>-7.0000000000000007E-2</v>
      </c>
      <c r="HB54">
        <v>0.09</v>
      </c>
      <c r="HC54">
        <v>-0.02</v>
      </c>
      <c r="HD54">
        <v>-0.08</v>
      </c>
      <c r="HE54">
        <v>-0.06</v>
      </c>
      <c r="HF54">
        <v>0.05</v>
      </c>
      <c r="HG54">
        <v>0.08</v>
      </c>
      <c r="HH54">
        <v>0.3</v>
      </c>
      <c r="HI54">
        <v>0.38</v>
      </c>
      <c r="HJ54">
        <v>0.68</v>
      </c>
      <c r="HK54">
        <v>0.04</v>
      </c>
      <c r="HL54">
        <v>0.2</v>
      </c>
      <c r="HM54">
        <v>0.17</v>
      </c>
      <c r="HN54">
        <v>0.11</v>
      </c>
      <c r="HO54">
        <v>0.21</v>
      </c>
      <c r="HP54">
        <v>0.22</v>
      </c>
      <c r="HQ54">
        <v>0.21</v>
      </c>
      <c r="HR54">
        <v>-7.0000000000000007E-2</v>
      </c>
      <c r="HS54">
        <v>0.93</v>
      </c>
      <c r="HT54">
        <v>-0.03</v>
      </c>
      <c r="HU54">
        <v>0.1</v>
      </c>
      <c r="HV54">
        <v>0.06</v>
      </c>
      <c r="HW54">
        <v>0</v>
      </c>
      <c r="HX54">
        <v>0.14000000000000001</v>
      </c>
      <c r="HY54">
        <v>0.22</v>
      </c>
      <c r="HZ54">
        <v>0.21</v>
      </c>
      <c r="IA54">
        <v>0.72</v>
      </c>
      <c r="IB54">
        <v>0.4</v>
      </c>
      <c r="IC54">
        <v>0.03</v>
      </c>
      <c r="ID54">
        <v>0.42</v>
      </c>
      <c r="IE54">
        <v>0.32</v>
      </c>
      <c r="IF54">
        <v>0.65</v>
      </c>
      <c r="IG54">
        <v>4.5199999999999996</v>
      </c>
      <c r="IH54">
        <v>-7.0000000000000007E-2</v>
      </c>
      <c r="II54">
        <v>0.09</v>
      </c>
      <c r="IJ54">
        <v>-0.02</v>
      </c>
      <c r="IK54">
        <v>-0.08</v>
      </c>
      <c r="IL54">
        <v>-0.06</v>
      </c>
      <c r="IM54">
        <v>0.05</v>
      </c>
      <c r="IN54">
        <v>0.08</v>
      </c>
      <c r="IO54">
        <v>0.3</v>
      </c>
      <c r="IP54">
        <v>0.38</v>
      </c>
      <c r="IQ54">
        <v>0.68</v>
      </c>
      <c r="IR54">
        <v>0.04</v>
      </c>
      <c r="IS54">
        <v>0.2</v>
      </c>
      <c r="IT54">
        <v>0.17</v>
      </c>
      <c r="IU54">
        <v>0.11</v>
      </c>
      <c r="IV54">
        <v>0.21</v>
      </c>
      <c r="IW54">
        <v>0.22</v>
      </c>
      <c r="IX54">
        <v>0.21</v>
      </c>
      <c r="IY54">
        <v>-7.0000000000000007E-2</v>
      </c>
      <c r="IZ54">
        <v>0.93</v>
      </c>
      <c r="JA54">
        <v>-0.03</v>
      </c>
      <c r="JB54">
        <v>0.1</v>
      </c>
      <c r="JC54">
        <v>0.06</v>
      </c>
      <c r="JD54">
        <v>0</v>
      </c>
      <c r="JE54">
        <v>0.14000000000000001</v>
      </c>
      <c r="JF54">
        <v>0.22</v>
      </c>
      <c r="JG54">
        <v>5.94</v>
      </c>
      <c r="JH54">
        <v>5.9</v>
      </c>
      <c r="JI54">
        <v>6.39</v>
      </c>
      <c r="JJ54">
        <v>6.75</v>
      </c>
      <c r="JK54">
        <v>5.0199999999999996</v>
      </c>
      <c r="JL54">
        <v>6.98</v>
      </c>
      <c r="JM54">
        <v>5.76</v>
      </c>
      <c r="JN54">
        <v>8.6</v>
      </c>
      <c r="JO54">
        <v>4.8600000000000003</v>
      </c>
      <c r="JP54">
        <v>5.14</v>
      </c>
      <c r="JQ54">
        <v>0.89</v>
      </c>
      <c r="JR54">
        <v>5.65</v>
      </c>
      <c r="JS54">
        <v>4.8</v>
      </c>
      <c r="JT54">
        <v>4.8899999999999997</v>
      </c>
      <c r="JU54">
        <v>7.62</v>
      </c>
      <c r="JV54">
        <v>7.88</v>
      </c>
      <c r="JW54">
        <v>5.05</v>
      </c>
      <c r="JX54">
        <v>4.6100000000000003</v>
      </c>
      <c r="JY54">
        <v>5.33</v>
      </c>
      <c r="JZ54">
        <v>6.36</v>
      </c>
      <c r="KA54">
        <v>6.19</v>
      </c>
      <c r="KB54">
        <v>8.06</v>
      </c>
      <c r="KC54">
        <v>7.9</v>
      </c>
      <c r="KD54">
        <v>5.67</v>
      </c>
      <c r="KE54">
        <v>6</v>
      </c>
      <c r="KF54">
        <v>4.3499999999999996</v>
      </c>
      <c r="KG54">
        <v>7.27</v>
      </c>
      <c r="KH54">
        <v>7.61</v>
      </c>
      <c r="KI54">
        <v>6.53</v>
      </c>
      <c r="KJ54">
        <v>5.96</v>
      </c>
      <c r="KK54">
        <v>6.19</v>
      </c>
      <c r="KL54">
        <v>6.55</v>
      </c>
      <c r="KM54">
        <v>7.36</v>
      </c>
    </row>
    <row r="55" spans="1:299" x14ac:dyDescent="0.25">
      <c r="A55">
        <v>53</v>
      </c>
      <c r="B55" s="1">
        <v>42036</v>
      </c>
      <c r="C55">
        <v>916.85</v>
      </c>
      <c r="D55">
        <v>930.62</v>
      </c>
      <c r="E55">
        <v>977.38</v>
      </c>
      <c r="F55">
        <v>1016.88</v>
      </c>
      <c r="G55">
        <v>919.43</v>
      </c>
      <c r="H55">
        <v>1001.39</v>
      </c>
      <c r="I55">
        <v>902.64</v>
      </c>
      <c r="J55">
        <v>934.96</v>
      </c>
      <c r="K55">
        <v>959.97</v>
      </c>
      <c r="L55">
        <v>854.97</v>
      </c>
      <c r="M55">
        <v>868.7</v>
      </c>
      <c r="N55">
        <v>880.63</v>
      </c>
      <c r="O55">
        <v>848.49</v>
      </c>
      <c r="P55">
        <v>820.27</v>
      </c>
      <c r="Q55">
        <v>905.71</v>
      </c>
      <c r="R55">
        <v>854.07</v>
      </c>
      <c r="S55">
        <v>844.96</v>
      </c>
      <c r="T55">
        <v>819.03</v>
      </c>
      <c r="U55">
        <v>847.28</v>
      </c>
      <c r="V55">
        <v>956.88</v>
      </c>
      <c r="W55">
        <v>871.97</v>
      </c>
      <c r="X55">
        <v>838.63</v>
      </c>
      <c r="Y55">
        <v>1046.93</v>
      </c>
      <c r="Z55">
        <v>981.48</v>
      </c>
      <c r="AA55">
        <v>930.34</v>
      </c>
      <c r="AB55">
        <v>931.47</v>
      </c>
      <c r="AC55">
        <v>976.67</v>
      </c>
      <c r="AD55">
        <v>883.82</v>
      </c>
      <c r="AE55">
        <v>931.04</v>
      </c>
      <c r="AF55">
        <v>913.51</v>
      </c>
      <c r="AG55">
        <v>934.54</v>
      </c>
      <c r="AH55">
        <v>912.72</v>
      </c>
      <c r="AI55">
        <v>963.98</v>
      </c>
      <c r="AJ55">
        <v>499.23</v>
      </c>
      <c r="AK55">
        <v>537.61</v>
      </c>
      <c r="AL55">
        <v>570.46</v>
      </c>
      <c r="AM55">
        <v>596.36</v>
      </c>
      <c r="AN55">
        <v>532.79999999999995</v>
      </c>
      <c r="AO55">
        <v>553.09</v>
      </c>
      <c r="AP55">
        <v>518.55999999999995</v>
      </c>
      <c r="AQ55">
        <v>552.54</v>
      </c>
      <c r="AR55">
        <v>555.51</v>
      </c>
      <c r="AS55">
        <v>489.54</v>
      </c>
      <c r="AT55">
        <v>511.54</v>
      </c>
      <c r="AU55">
        <v>517.19000000000005</v>
      </c>
      <c r="AV55">
        <v>498.93</v>
      </c>
      <c r="AW55">
        <v>471.31</v>
      </c>
      <c r="AX55">
        <v>533.29</v>
      </c>
      <c r="AY55">
        <v>483.01</v>
      </c>
      <c r="AZ55">
        <v>489.36</v>
      </c>
      <c r="BA55">
        <v>471.39</v>
      </c>
      <c r="BB55">
        <v>466.37</v>
      </c>
      <c r="BC55">
        <v>495.51</v>
      </c>
      <c r="BD55">
        <v>470.75</v>
      </c>
      <c r="BE55">
        <v>463.8</v>
      </c>
      <c r="BF55">
        <v>533.52</v>
      </c>
      <c r="BG55">
        <v>497.82</v>
      </c>
      <c r="BH55">
        <v>476.88</v>
      </c>
      <c r="BI55">
        <v>461</v>
      </c>
      <c r="BJ55">
        <v>475.93</v>
      </c>
      <c r="BK55">
        <v>504.41</v>
      </c>
      <c r="BL55">
        <v>540.27</v>
      </c>
      <c r="BM55">
        <v>538.94000000000005</v>
      </c>
      <c r="BN55">
        <v>526.59</v>
      </c>
      <c r="BO55">
        <v>541.78</v>
      </c>
      <c r="BP55">
        <v>557.41999999999996</v>
      </c>
      <c r="BQ55">
        <v>417.62</v>
      </c>
      <c r="BR55">
        <v>393.01</v>
      </c>
      <c r="BS55">
        <v>406.92</v>
      </c>
      <c r="BT55">
        <v>420.52</v>
      </c>
      <c r="BU55">
        <v>386.63</v>
      </c>
      <c r="BV55">
        <v>448.3</v>
      </c>
      <c r="BW55">
        <v>384.08</v>
      </c>
      <c r="BX55">
        <v>382.42</v>
      </c>
      <c r="BY55">
        <v>404.46</v>
      </c>
      <c r="BZ55">
        <v>365.43</v>
      </c>
      <c r="CA55">
        <v>357.16</v>
      </c>
      <c r="CB55">
        <v>363.44</v>
      </c>
      <c r="CC55">
        <v>349.56</v>
      </c>
      <c r="CD55">
        <v>348.96</v>
      </c>
      <c r="CE55">
        <v>372.42</v>
      </c>
      <c r="CF55">
        <v>371.06</v>
      </c>
      <c r="CG55">
        <v>355.6</v>
      </c>
      <c r="CH55">
        <v>347.64</v>
      </c>
      <c r="CI55">
        <v>380.91</v>
      </c>
      <c r="CJ55">
        <v>461.37</v>
      </c>
      <c r="CK55">
        <v>401.22</v>
      </c>
      <c r="CL55">
        <v>374.83</v>
      </c>
      <c r="CM55">
        <v>513.41</v>
      </c>
      <c r="CN55">
        <v>483.66</v>
      </c>
      <c r="CO55">
        <v>453.46</v>
      </c>
      <c r="CP55">
        <v>470.47</v>
      </c>
      <c r="CQ55">
        <v>500.74</v>
      </c>
      <c r="CR55">
        <v>379.41</v>
      </c>
      <c r="CS55">
        <v>390.77</v>
      </c>
      <c r="CT55">
        <v>374.57</v>
      </c>
      <c r="CU55">
        <v>407.95</v>
      </c>
      <c r="CV55">
        <v>370.94</v>
      </c>
      <c r="CW55">
        <v>406.56</v>
      </c>
      <c r="CX55">
        <v>458.92855652999998</v>
      </c>
      <c r="CY55">
        <v>463.62174951999998</v>
      </c>
      <c r="CZ55">
        <v>544.93151646000001</v>
      </c>
      <c r="DA55">
        <v>539.86345578999999</v>
      </c>
      <c r="DB55">
        <v>450.07868142000001</v>
      </c>
      <c r="DC55">
        <v>416.00587057000001</v>
      </c>
      <c r="DD55">
        <v>432.50992064000002</v>
      </c>
      <c r="DE55">
        <v>454.07850585</v>
      </c>
      <c r="DF55">
        <v>504.68294323999999</v>
      </c>
      <c r="DG55">
        <v>461.85452421999997</v>
      </c>
      <c r="DH55">
        <v>457.67535364999998</v>
      </c>
      <c r="DI55">
        <v>585.21218314999999</v>
      </c>
      <c r="DJ55">
        <v>490.01200504000002</v>
      </c>
      <c r="DK55">
        <v>413.39032773000002</v>
      </c>
      <c r="DL55">
        <v>500.81358728999999</v>
      </c>
      <c r="DM55">
        <v>456.64973292000002</v>
      </c>
      <c r="DN55">
        <v>422.17874144000001</v>
      </c>
      <c r="DO55">
        <v>435.22660959000001</v>
      </c>
      <c r="DP55">
        <v>448.21855005999998</v>
      </c>
      <c r="DQ55">
        <v>457.99321423999999</v>
      </c>
      <c r="DR55">
        <v>479.91148448000001</v>
      </c>
      <c r="DS55">
        <v>465.17596202999999</v>
      </c>
      <c r="DT55">
        <v>477.17593485999998</v>
      </c>
      <c r="DU55">
        <v>443.24595936999998</v>
      </c>
      <c r="DV55">
        <v>445.01538842999997</v>
      </c>
      <c r="DW55">
        <v>445.46846238000001</v>
      </c>
      <c r="DX55">
        <v>529.08671699000001</v>
      </c>
      <c r="DY55">
        <v>401.23874842999999</v>
      </c>
      <c r="DZ55">
        <v>475.29405128000002</v>
      </c>
      <c r="EA55">
        <v>429.51638062000001</v>
      </c>
      <c r="EB55">
        <v>533.27057367999998</v>
      </c>
      <c r="EC55">
        <v>482.10803959999998</v>
      </c>
      <c r="ED55">
        <v>425.81291449999998</v>
      </c>
      <c r="EE55">
        <v>378.12422336999998</v>
      </c>
      <c r="EF55">
        <v>397.28038562</v>
      </c>
      <c r="EG55">
        <v>434.41273259000002</v>
      </c>
      <c r="EH55">
        <v>433.14051939000001</v>
      </c>
      <c r="EI55">
        <v>393.40438073000001</v>
      </c>
      <c r="EJ55">
        <v>364.07054166</v>
      </c>
      <c r="EK55">
        <v>385.936689</v>
      </c>
      <c r="EL55">
        <v>380.29370905000002</v>
      </c>
      <c r="EM55">
        <v>434.577225</v>
      </c>
      <c r="EN55">
        <v>377.69405833000002</v>
      </c>
      <c r="EO55">
        <v>352.02347810999999</v>
      </c>
      <c r="EP55">
        <v>468.57391059000003</v>
      </c>
      <c r="EQ55">
        <v>401.57419880999998</v>
      </c>
      <c r="ER55">
        <v>332.95843471000001</v>
      </c>
      <c r="ES55">
        <v>424.15899636</v>
      </c>
      <c r="ET55">
        <v>359.89084537999997</v>
      </c>
      <c r="EU55">
        <v>362.29130463000001</v>
      </c>
      <c r="EV55">
        <v>351.98476233000002</v>
      </c>
      <c r="EW55">
        <v>376.73764647000002</v>
      </c>
      <c r="EX55">
        <v>375.97411355999998</v>
      </c>
      <c r="EY55">
        <v>395.11796098000002</v>
      </c>
      <c r="EZ55">
        <v>369.32672960999997</v>
      </c>
      <c r="FA55">
        <v>375.89192965000001</v>
      </c>
      <c r="FB55">
        <v>365.97511784</v>
      </c>
      <c r="FC55">
        <v>353.94245146999998</v>
      </c>
      <c r="FD55">
        <v>360.72277339999999</v>
      </c>
      <c r="FE55">
        <v>395.18261353000003</v>
      </c>
      <c r="FF55">
        <v>325.84827158000002</v>
      </c>
      <c r="FG55">
        <v>411.54467440000002</v>
      </c>
      <c r="FH55">
        <v>372.99271626000001</v>
      </c>
      <c r="FI55">
        <v>460.41777819999999</v>
      </c>
      <c r="FJ55">
        <v>419.26581190000002</v>
      </c>
      <c r="FK55">
        <v>369.61411754</v>
      </c>
      <c r="FL55">
        <v>659.13714587000004</v>
      </c>
      <c r="FM55">
        <v>633.59864150999999</v>
      </c>
      <c r="FN55">
        <v>929.93136428000003</v>
      </c>
      <c r="FO55">
        <v>865.94437880999999</v>
      </c>
      <c r="FP55">
        <v>583.06984284999999</v>
      </c>
      <c r="FQ55">
        <v>547.86901637000005</v>
      </c>
      <c r="FR55">
        <v>534.40590112999996</v>
      </c>
      <c r="FS55">
        <v>662.25246332999996</v>
      </c>
      <c r="FT55">
        <v>726.76223406999998</v>
      </c>
      <c r="FU55">
        <v>706.89837588</v>
      </c>
      <c r="FV55">
        <v>883.74023004000003</v>
      </c>
      <c r="FW55">
        <v>957.22207432000005</v>
      </c>
      <c r="FX55">
        <v>791.76905094000006</v>
      </c>
      <c r="FY55">
        <v>649.31460003999996</v>
      </c>
      <c r="FZ55">
        <v>727.18248636999999</v>
      </c>
      <c r="GA55">
        <v>741.25596358999996</v>
      </c>
      <c r="GB55">
        <v>567.63519686999996</v>
      </c>
      <c r="GC55">
        <v>699.41481381000006</v>
      </c>
      <c r="GD55">
        <v>622.67663309</v>
      </c>
      <c r="GE55">
        <v>644.04059706999999</v>
      </c>
      <c r="GF55">
        <v>690.40321260999997</v>
      </c>
      <c r="GG55">
        <v>722.77355497999997</v>
      </c>
      <c r="GH55">
        <v>702.10613185</v>
      </c>
      <c r="GI55">
        <v>612.07054590999996</v>
      </c>
      <c r="GJ55">
        <v>663.40326474000005</v>
      </c>
      <c r="GK55">
        <v>626.80715422000003</v>
      </c>
      <c r="GL55">
        <v>833.06421106000005</v>
      </c>
      <c r="GM55">
        <v>614.35600864000003</v>
      </c>
      <c r="GN55">
        <v>645.06628475000002</v>
      </c>
      <c r="GO55">
        <v>576.28781103999995</v>
      </c>
      <c r="GP55">
        <v>699.21592127999998</v>
      </c>
      <c r="GQ55">
        <v>673.87559708000003</v>
      </c>
      <c r="GR55">
        <v>570.83104453999999</v>
      </c>
      <c r="GS55">
        <v>0.18</v>
      </c>
      <c r="GT55">
        <v>0.18</v>
      </c>
      <c r="GU55">
        <v>-0.06</v>
      </c>
      <c r="GV55">
        <v>-0.17</v>
      </c>
      <c r="GW55">
        <v>-0.03</v>
      </c>
      <c r="GX55">
        <v>-0.01</v>
      </c>
      <c r="GY55">
        <v>0.32</v>
      </c>
      <c r="GZ55">
        <v>0.18</v>
      </c>
      <c r="HA55">
        <v>0.75</v>
      </c>
      <c r="HB55">
        <v>0.31</v>
      </c>
      <c r="HC55">
        <v>-0.08</v>
      </c>
      <c r="HD55">
        <v>0.24</v>
      </c>
      <c r="HE55">
        <v>0.48</v>
      </c>
      <c r="HF55">
        <v>0.12</v>
      </c>
      <c r="HG55">
        <v>0.6</v>
      </c>
      <c r="HH55">
        <v>-0.4</v>
      </c>
      <c r="HI55">
        <v>0.76</v>
      </c>
      <c r="HJ55">
        <v>1.1200000000000001</v>
      </c>
      <c r="HK55">
        <v>0.65</v>
      </c>
      <c r="HL55">
        <v>7.0000000000000007E-2</v>
      </c>
      <c r="HM55">
        <v>-0.01</v>
      </c>
      <c r="HN55">
        <v>0.14000000000000001</v>
      </c>
      <c r="HO55">
        <v>0.03</v>
      </c>
      <c r="HP55">
        <v>0.12</v>
      </c>
      <c r="HQ55">
        <v>0.12</v>
      </c>
      <c r="HR55">
        <v>-0.13</v>
      </c>
      <c r="HS55">
        <v>0.13</v>
      </c>
      <c r="HT55">
        <v>0.56999999999999995</v>
      </c>
      <c r="HU55">
        <v>0.33</v>
      </c>
      <c r="HV55">
        <v>0.81</v>
      </c>
      <c r="HW55">
        <v>0.1</v>
      </c>
      <c r="HX55">
        <v>0.61</v>
      </c>
      <c r="HY55">
        <v>-0.06</v>
      </c>
      <c r="HZ55">
        <v>0.39</v>
      </c>
      <c r="IA55">
        <v>0.9</v>
      </c>
      <c r="IB55">
        <v>0.34</v>
      </c>
      <c r="IC55">
        <v>-0.14000000000000001</v>
      </c>
      <c r="ID55">
        <v>0.39</v>
      </c>
      <c r="IE55">
        <v>0.31</v>
      </c>
      <c r="IF55">
        <v>0.97</v>
      </c>
      <c r="IG55">
        <v>4.71</v>
      </c>
      <c r="IH55">
        <v>0.68</v>
      </c>
      <c r="II55">
        <v>0.4</v>
      </c>
      <c r="IJ55">
        <v>-0.1</v>
      </c>
      <c r="IK55">
        <v>0.16</v>
      </c>
      <c r="IL55">
        <v>0.42</v>
      </c>
      <c r="IM55">
        <v>0.17</v>
      </c>
      <c r="IN55">
        <v>0.68</v>
      </c>
      <c r="IO55">
        <v>-0.1</v>
      </c>
      <c r="IP55">
        <v>1.1399999999999999</v>
      </c>
      <c r="IQ55">
        <v>1.81</v>
      </c>
      <c r="IR55">
        <v>0.69</v>
      </c>
      <c r="IS55">
        <v>0.27</v>
      </c>
      <c r="IT55">
        <v>0.16</v>
      </c>
      <c r="IU55">
        <v>0.25</v>
      </c>
      <c r="IV55">
        <v>0.24</v>
      </c>
      <c r="IW55">
        <v>0.34</v>
      </c>
      <c r="IX55">
        <v>0.33</v>
      </c>
      <c r="IY55">
        <v>-0.2</v>
      </c>
      <c r="IZ55">
        <v>1.06</v>
      </c>
      <c r="JA55">
        <v>0.54</v>
      </c>
      <c r="JB55">
        <v>0.43</v>
      </c>
      <c r="JC55">
        <v>0.87</v>
      </c>
      <c r="JD55">
        <v>0.1</v>
      </c>
      <c r="JE55">
        <v>0.75</v>
      </c>
      <c r="JF55">
        <v>0.16</v>
      </c>
      <c r="JG55">
        <v>5.67</v>
      </c>
      <c r="JH55">
        <v>5.2</v>
      </c>
      <c r="JI55">
        <v>3.18</v>
      </c>
      <c r="JJ55">
        <v>6.09</v>
      </c>
      <c r="JK55">
        <v>4.4800000000000004</v>
      </c>
      <c r="JL55">
        <v>6.36</v>
      </c>
      <c r="JM55">
        <v>5.01</v>
      </c>
      <c r="JN55">
        <v>8.6300000000000008</v>
      </c>
      <c r="JO55">
        <v>5.47</v>
      </c>
      <c r="JP55">
        <v>5.09</v>
      </c>
      <c r="JQ55">
        <v>0.46</v>
      </c>
      <c r="JR55">
        <v>5.88</v>
      </c>
      <c r="JS55">
        <v>4.87</v>
      </c>
      <c r="JT55">
        <v>4.8899999999999997</v>
      </c>
      <c r="JU55">
        <v>7.8</v>
      </c>
      <c r="JV55">
        <v>6.99</v>
      </c>
      <c r="JW55">
        <v>5.73</v>
      </c>
      <c r="JX55">
        <v>5.14</v>
      </c>
      <c r="JY55">
        <v>5.61</v>
      </c>
      <c r="JZ55">
        <v>5.89</v>
      </c>
      <c r="KA55">
        <v>5.78</v>
      </c>
      <c r="KB55">
        <v>7.54</v>
      </c>
      <c r="KC55">
        <v>7.16</v>
      </c>
      <c r="KD55">
        <v>5.28</v>
      </c>
      <c r="KE55">
        <v>5.9</v>
      </c>
      <c r="KF55">
        <v>4.22</v>
      </c>
      <c r="KG55">
        <v>7.19</v>
      </c>
      <c r="KH55">
        <v>7.53</v>
      </c>
      <c r="KI55">
        <v>6.55</v>
      </c>
      <c r="KJ55">
        <v>6.16</v>
      </c>
      <c r="KK55">
        <v>5.95</v>
      </c>
      <c r="KL55">
        <v>6.74</v>
      </c>
      <c r="KM55">
        <v>7.37</v>
      </c>
    </row>
    <row r="56" spans="1:299" x14ac:dyDescent="0.25">
      <c r="A56">
        <v>54</v>
      </c>
      <c r="B56" s="1">
        <v>42064</v>
      </c>
      <c r="C56">
        <v>918.95</v>
      </c>
      <c r="D56">
        <v>932.72</v>
      </c>
      <c r="E56">
        <v>976.19</v>
      </c>
      <c r="F56">
        <v>1021.02</v>
      </c>
      <c r="G56">
        <v>926.1</v>
      </c>
      <c r="H56">
        <v>999.12</v>
      </c>
      <c r="I56">
        <v>903.54</v>
      </c>
      <c r="J56">
        <v>934.4</v>
      </c>
      <c r="K56">
        <v>960.73</v>
      </c>
      <c r="L56">
        <v>858.03</v>
      </c>
      <c r="M56">
        <v>889.72</v>
      </c>
      <c r="N56">
        <v>884.32</v>
      </c>
      <c r="O56">
        <v>848.45</v>
      </c>
      <c r="P56">
        <v>821.82</v>
      </c>
      <c r="Q56">
        <v>907.91</v>
      </c>
      <c r="R56">
        <v>851.05</v>
      </c>
      <c r="S56">
        <v>850.37</v>
      </c>
      <c r="T56">
        <v>823.15</v>
      </c>
      <c r="U56">
        <v>846.84</v>
      </c>
      <c r="V56">
        <v>957</v>
      </c>
      <c r="W56">
        <v>872.36</v>
      </c>
      <c r="X56">
        <v>839.07</v>
      </c>
      <c r="Y56">
        <v>1047.04</v>
      </c>
      <c r="Z56">
        <v>981.41</v>
      </c>
      <c r="AA56">
        <v>937.07</v>
      </c>
      <c r="AB56">
        <v>933.97</v>
      </c>
      <c r="AC56">
        <v>983.6</v>
      </c>
      <c r="AD56">
        <v>897.46</v>
      </c>
      <c r="AE56">
        <v>931.75</v>
      </c>
      <c r="AF56">
        <v>914.33</v>
      </c>
      <c r="AG56">
        <v>933.81</v>
      </c>
      <c r="AH56">
        <v>914.92</v>
      </c>
      <c r="AI56">
        <v>964.5</v>
      </c>
      <c r="AJ56">
        <v>500.16</v>
      </c>
      <c r="AK56">
        <v>539.45000000000005</v>
      </c>
      <c r="AL56">
        <v>569.27</v>
      </c>
      <c r="AM56">
        <v>600.5</v>
      </c>
      <c r="AN56">
        <v>539.47</v>
      </c>
      <c r="AO56">
        <v>551.03</v>
      </c>
      <c r="AP56">
        <v>519.46</v>
      </c>
      <c r="AQ56">
        <v>549.66</v>
      </c>
      <c r="AR56">
        <v>554.78</v>
      </c>
      <c r="AS56">
        <v>489.47</v>
      </c>
      <c r="AT56">
        <v>511.17</v>
      </c>
      <c r="AU56">
        <v>518.16999999999996</v>
      </c>
      <c r="AV56">
        <v>498.89</v>
      </c>
      <c r="AW56">
        <v>472.86</v>
      </c>
      <c r="AX56">
        <v>535.49</v>
      </c>
      <c r="AY56">
        <v>480.01</v>
      </c>
      <c r="AZ56">
        <v>494.77</v>
      </c>
      <c r="BA56">
        <v>475.51</v>
      </c>
      <c r="BB56">
        <v>465.75</v>
      </c>
      <c r="BC56">
        <v>495.68</v>
      </c>
      <c r="BD56">
        <v>471.3</v>
      </c>
      <c r="BE56">
        <v>464.24</v>
      </c>
      <c r="BF56">
        <v>533.63</v>
      </c>
      <c r="BG56">
        <v>497.75</v>
      </c>
      <c r="BH56">
        <v>482.18</v>
      </c>
      <c r="BI56">
        <v>463.5</v>
      </c>
      <c r="BJ56">
        <v>482.86</v>
      </c>
      <c r="BK56">
        <v>512.88</v>
      </c>
      <c r="BL56">
        <v>540.98</v>
      </c>
      <c r="BM56">
        <v>539.76</v>
      </c>
      <c r="BN56">
        <v>525.86</v>
      </c>
      <c r="BO56">
        <v>543.98</v>
      </c>
      <c r="BP56">
        <v>557.94000000000005</v>
      </c>
      <c r="BQ56">
        <v>418.79</v>
      </c>
      <c r="BR56">
        <v>393.27</v>
      </c>
      <c r="BS56">
        <v>406.92</v>
      </c>
      <c r="BT56">
        <v>420.52</v>
      </c>
      <c r="BU56">
        <v>386.63</v>
      </c>
      <c r="BV56">
        <v>448.09</v>
      </c>
      <c r="BW56">
        <v>384.08</v>
      </c>
      <c r="BX56">
        <v>384.74</v>
      </c>
      <c r="BY56">
        <v>405.95</v>
      </c>
      <c r="BZ56">
        <v>368.56</v>
      </c>
      <c r="CA56">
        <v>378.55</v>
      </c>
      <c r="CB56">
        <v>366.15</v>
      </c>
      <c r="CC56">
        <v>349.56</v>
      </c>
      <c r="CD56">
        <v>348.96</v>
      </c>
      <c r="CE56">
        <v>372.42</v>
      </c>
      <c r="CF56">
        <v>371.04</v>
      </c>
      <c r="CG56">
        <v>355.6</v>
      </c>
      <c r="CH56">
        <v>347.64</v>
      </c>
      <c r="CI56">
        <v>381.09</v>
      </c>
      <c r="CJ56">
        <v>461.32</v>
      </c>
      <c r="CK56">
        <v>401.06</v>
      </c>
      <c r="CL56">
        <v>374.83</v>
      </c>
      <c r="CM56">
        <v>513.41</v>
      </c>
      <c r="CN56">
        <v>483.66</v>
      </c>
      <c r="CO56">
        <v>454.89</v>
      </c>
      <c r="CP56">
        <v>470.47</v>
      </c>
      <c r="CQ56">
        <v>500.74</v>
      </c>
      <c r="CR56">
        <v>384.58</v>
      </c>
      <c r="CS56">
        <v>390.77</v>
      </c>
      <c r="CT56">
        <v>374.57</v>
      </c>
      <c r="CU56">
        <v>407.95</v>
      </c>
      <c r="CV56">
        <v>370.94</v>
      </c>
      <c r="CW56">
        <v>406.56</v>
      </c>
      <c r="CX56">
        <v>459.98409220999997</v>
      </c>
      <c r="CY56">
        <v>464.68807953999999</v>
      </c>
      <c r="CZ56">
        <v>544.27759863999995</v>
      </c>
      <c r="DA56">
        <v>542.07689596</v>
      </c>
      <c r="DB56">
        <v>453.36425579000002</v>
      </c>
      <c r="DC56">
        <v>415.04905707</v>
      </c>
      <c r="DD56">
        <v>432.94243055999999</v>
      </c>
      <c r="DE56">
        <v>453.80605874999998</v>
      </c>
      <c r="DF56">
        <v>505.08668958999999</v>
      </c>
      <c r="DG56">
        <v>463.51720051000001</v>
      </c>
      <c r="DH56">
        <v>468.75109721000001</v>
      </c>
      <c r="DI56">
        <v>587.67007432000003</v>
      </c>
      <c r="DJ56">
        <v>490.01200504000002</v>
      </c>
      <c r="DK56">
        <v>414.17576935</v>
      </c>
      <c r="DL56">
        <v>502.01553990000002</v>
      </c>
      <c r="DM56">
        <v>455.05145885000002</v>
      </c>
      <c r="DN56">
        <v>424.88068539</v>
      </c>
      <c r="DO56">
        <v>437.40274263999999</v>
      </c>
      <c r="DP56">
        <v>447.99444077999999</v>
      </c>
      <c r="DQ56">
        <v>458.03901356</v>
      </c>
      <c r="DR56">
        <v>480.10344907000001</v>
      </c>
      <c r="DS56">
        <v>465.40855001</v>
      </c>
      <c r="DT56">
        <v>477.22365244999997</v>
      </c>
      <c r="DU56">
        <v>443.20163477</v>
      </c>
      <c r="DV56">
        <v>448.21949923</v>
      </c>
      <c r="DW56">
        <v>446.67122723</v>
      </c>
      <c r="DX56">
        <v>532.84323268000003</v>
      </c>
      <c r="DY56">
        <v>407.41782516000001</v>
      </c>
      <c r="DZ56">
        <v>475.67428652000001</v>
      </c>
      <c r="EA56">
        <v>429.90294535999999</v>
      </c>
      <c r="EB56">
        <v>532.84395721999999</v>
      </c>
      <c r="EC56">
        <v>483.2650989</v>
      </c>
      <c r="ED56">
        <v>426.02582095999998</v>
      </c>
      <c r="EE56">
        <v>378.84265938999999</v>
      </c>
      <c r="EF56">
        <v>398.63113893000002</v>
      </c>
      <c r="EG56">
        <v>433.50046585000001</v>
      </c>
      <c r="EH56">
        <v>436.12918896999997</v>
      </c>
      <c r="EI56">
        <v>398.32193548999999</v>
      </c>
      <c r="EJ56">
        <v>362.72348066000001</v>
      </c>
      <c r="EK56">
        <v>386.59278137000001</v>
      </c>
      <c r="EL56">
        <v>378.31618176000001</v>
      </c>
      <c r="EM56">
        <v>434.01227461000002</v>
      </c>
      <c r="EN56">
        <v>377.65628892000001</v>
      </c>
      <c r="EO56">
        <v>351.77706167999997</v>
      </c>
      <c r="EP56">
        <v>469.46420102000002</v>
      </c>
      <c r="EQ56">
        <v>401.53404139000003</v>
      </c>
      <c r="ER56">
        <v>334.05719754</v>
      </c>
      <c r="ES56">
        <v>425.89804824999999</v>
      </c>
      <c r="ET56">
        <v>357.65952213999998</v>
      </c>
      <c r="EU56">
        <v>366.31273811</v>
      </c>
      <c r="EV56">
        <v>355.04702975999999</v>
      </c>
      <c r="EW56">
        <v>376.24788753000001</v>
      </c>
      <c r="EX56">
        <v>376.08690579</v>
      </c>
      <c r="EY56">
        <v>395.59210252999998</v>
      </c>
      <c r="EZ56">
        <v>369.65912366999999</v>
      </c>
      <c r="FA56">
        <v>375.96710804000003</v>
      </c>
      <c r="FB56">
        <v>365.93852033000002</v>
      </c>
      <c r="FC56">
        <v>357.87121267999999</v>
      </c>
      <c r="FD56">
        <v>362.67067637999997</v>
      </c>
      <c r="FE56">
        <v>400.95227969000001</v>
      </c>
      <c r="FF56">
        <v>331.32252254000002</v>
      </c>
      <c r="FG56">
        <v>412.07968247999997</v>
      </c>
      <c r="FH56">
        <v>373.55220532999999</v>
      </c>
      <c r="FI56">
        <v>459.77319331000001</v>
      </c>
      <c r="FJ56">
        <v>420.98480173000002</v>
      </c>
      <c r="FK56">
        <v>369.94677024999999</v>
      </c>
      <c r="FL56">
        <v>660.98272987999997</v>
      </c>
      <c r="FM56">
        <v>634.04216055999996</v>
      </c>
      <c r="FN56">
        <v>929.93136428000003</v>
      </c>
      <c r="FO56">
        <v>865.94437880999999</v>
      </c>
      <c r="FP56">
        <v>583.06984284999999</v>
      </c>
      <c r="FQ56">
        <v>547.59508186000005</v>
      </c>
      <c r="FR56">
        <v>534.40590112999996</v>
      </c>
      <c r="FS56">
        <v>666.29220336000003</v>
      </c>
      <c r="FT56">
        <v>729.45125433999999</v>
      </c>
      <c r="FU56">
        <v>712.97770190999995</v>
      </c>
      <c r="FV56">
        <v>936.67626982000002</v>
      </c>
      <c r="FW56">
        <v>964.40123988000005</v>
      </c>
      <c r="FX56">
        <v>791.76905094000006</v>
      </c>
      <c r="FY56">
        <v>649.31460003999996</v>
      </c>
      <c r="FZ56">
        <v>727.18248636999999</v>
      </c>
      <c r="GA56">
        <v>741.18183798999996</v>
      </c>
      <c r="GB56">
        <v>567.63519686999996</v>
      </c>
      <c r="GC56">
        <v>699.41481381000006</v>
      </c>
      <c r="GD56">
        <v>622.98797141</v>
      </c>
      <c r="GE56">
        <v>643.97619300999997</v>
      </c>
      <c r="GF56">
        <v>690.12705131999996</v>
      </c>
      <c r="GG56">
        <v>722.77355497999997</v>
      </c>
      <c r="GH56">
        <v>702.10613185</v>
      </c>
      <c r="GI56">
        <v>612.07054590999996</v>
      </c>
      <c r="GJ56">
        <v>665.52615519000005</v>
      </c>
      <c r="GK56">
        <v>626.80715422000003</v>
      </c>
      <c r="GL56">
        <v>833.06421106000005</v>
      </c>
      <c r="GM56">
        <v>622.71125036000001</v>
      </c>
      <c r="GN56">
        <v>645.06628475000002</v>
      </c>
      <c r="GO56">
        <v>576.28781103999995</v>
      </c>
      <c r="GP56">
        <v>699.21592127999998</v>
      </c>
      <c r="GQ56">
        <v>673.87559708000003</v>
      </c>
      <c r="GR56">
        <v>570.83104453999999</v>
      </c>
      <c r="GS56">
        <v>0.23</v>
      </c>
      <c r="GT56">
        <v>0.23</v>
      </c>
      <c r="GU56">
        <v>-0.12</v>
      </c>
      <c r="GV56">
        <v>0.41</v>
      </c>
      <c r="GW56">
        <v>0.73</v>
      </c>
      <c r="GX56">
        <v>-0.23</v>
      </c>
      <c r="GY56">
        <v>0.1</v>
      </c>
      <c r="GZ56">
        <v>-0.06</v>
      </c>
      <c r="HA56">
        <v>0.08</v>
      </c>
      <c r="HB56">
        <v>0.36</v>
      </c>
      <c r="HC56">
        <v>2.42</v>
      </c>
      <c r="HD56">
        <v>0.42</v>
      </c>
      <c r="HE56">
        <v>0</v>
      </c>
      <c r="HF56">
        <v>0.19</v>
      </c>
      <c r="HG56">
        <v>0.24</v>
      </c>
      <c r="HH56">
        <v>-0.35</v>
      </c>
      <c r="HI56">
        <v>0.64</v>
      </c>
      <c r="HJ56">
        <v>0.5</v>
      </c>
      <c r="HK56">
        <v>-0.05</v>
      </c>
      <c r="HL56">
        <v>0.01</v>
      </c>
      <c r="HM56">
        <v>0.04</v>
      </c>
      <c r="HN56">
        <v>0.05</v>
      </c>
      <c r="HO56">
        <v>0.01</v>
      </c>
      <c r="HP56">
        <v>-0.01</v>
      </c>
      <c r="HQ56">
        <v>0.72</v>
      </c>
      <c r="HR56">
        <v>0.27</v>
      </c>
      <c r="HS56">
        <v>0.71</v>
      </c>
      <c r="HT56">
        <v>1.54</v>
      </c>
      <c r="HU56">
        <v>0.08</v>
      </c>
      <c r="HV56">
        <v>0.09</v>
      </c>
      <c r="HW56">
        <v>-0.08</v>
      </c>
      <c r="HX56">
        <v>0.24</v>
      </c>
      <c r="HY56">
        <v>0.05</v>
      </c>
      <c r="HZ56">
        <v>0.62</v>
      </c>
      <c r="IA56">
        <v>1.1299999999999999</v>
      </c>
      <c r="IB56">
        <v>0.22</v>
      </c>
      <c r="IC56">
        <v>0.27</v>
      </c>
      <c r="ID56">
        <v>1.1200000000000001</v>
      </c>
      <c r="IE56">
        <v>0.08</v>
      </c>
      <c r="IF56">
        <v>1.07</v>
      </c>
      <c r="IG56">
        <v>4.6500000000000004</v>
      </c>
      <c r="IH56">
        <v>0.76</v>
      </c>
      <c r="II56">
        <v>0.76</v>
      </c>
      <c r="IJ56">
        <v>2.3199999999999998</v>
      </c>
      <c r="IK56">
        <v>0.57999999999999996</v>
      </c>
      <c r="IL56">
        <v>0.42</v>
      </c>
      <c r="IM56">
        <v>0.36</v>
      </c>
      <c r="IN56">
        <v>0.92</v>
      </c>
      <c r="IO56">
        <v>-0.45</v>
      </c>
      <c r="IP56">
        <v>1.79</v>
      </c>
      <c r="IQ56">
        <v>2.3199999999999998</v>
      </c>
      <c r="IR56">
        <v>0.64</v>
      </c>
      <c r="IS56">
        <v>0.28000000000000003</v>
      </c>
      <c r="IT56">
        <v>0.2</v>
      </c>
      <c r="IU56">
        <v>0.3</v>
      </c>
      <c r="IV56">
        <v>0.25</v>
      </c>
      <c r="IW56">
        <v>0.33</v>
      </c>
      <c r="IX56">
        <v>1.05</v>
      </c>
      <c r="IY56">
        <v>7.0000000000000007E-2</v>
      </c>
      <c r="IZ56">
        <v>1.78</v>
      </c>
      <c r="JA56">
        <v>2.09</v>
      </c>
      <c r="JB56">
        <v>0.51</v>
      </c>
      <c r="JC56">
        <v>0.96</v>
      </c>
      <c r="JD56">
        <v>0.02</v>
      </c>
      <c r="JE56">
        <v>0.99</v>
      </c>
      <c r="JF56">
        <v>0.21</v>
      </c>
      <c r="JG56">
        <v>5.26</v>
      </c>
      <c r="JH56">
        <v>4.88</v>
      </c>
      <c r="JI56">
        <v>2.78</v>
      </c>
      <c r="JJ56">
        <v>6.06</v>
      </c>
      <c r="JK56">
        <v>5.05</v>
      </c>
      <c r="JL56">
        <v>6.13</v>
      </c>
      <c r="JM56">
        <v>4.55</v>
      </c>
      <c r="JN56">
        <v>5.62</v>
      </c>
      <c r="JO56">
        <v>5.27</v>
      </c>
      <c r="JP56">
        <v>4.8600000000000003</v>
      </c>
      <c r="JQ56">
        <v>2.33</v>
      </c>
      <c r="JR56">
        <v>5.79</v>
      </c>
      <c r="JS56">
        <v>4.3600000000000003</v>
      </c>
      <c r="JT56">
        <v>4.78</v>
      </c>
      <c r="JU56">
        <v>7.83</v>
      </c>
      <c r="JV56">
        <v>6.31</v>
      </c>
      <c r="JW56">
        <v>6.04</v>
      </c>
      <c r="JX56">
        <v>5.63</v>
      </c>
      <c r="JY56">
        <v>4.43</v>
      </c>
      <c r="JZ56">
        <v>5.08</v>
      </c>
      <c r="KA56">
        <v>5.16</v>
      </c>
      <c r="KB56">
        <v>6.39</v>
      </c>
      <c r="KC56">
        <v>5.96</v>
      </c>
      <c r="KD56">
        <v>4.5599999999999996</v>
      </c>
      <c r="KE56">
        <v>6.13</v>
      </c>
      <c r="KF56">
        <v>4.0999999999999996</v>
      </c>
      <c r="KG56">
        <v>7.37</v>
      </c>
      <c r="KH56">
        <v>8.48</v>
      </c>
      <c r="KI56">
        <v>6.29</v>
      </c>
      <c r="KJ56">
        <v>5.79</v>
      </c>
      <c r="KK56">
        <v>5.56</v>
      </c>
      <c r="KL56">
        <v>6.61</v>
      </c>
      <c r="KM56">
        <v>7.17</v>
      </c>
    </row>
    <row r="57" spans="1:299" x14ac:dyDescent="0.25">
      <c r="A57">
        <v>55</v>
      </c>
      <c r="B57" s="1">
        <v>42095</v>
      </c>
      <c r="C57">
        <v>923.58</v>
      </c>
      <c r="D57">
        <v>934.02</v>
      </c>
      <c r="E57">
        <v>982.48</v>
      </c>
      <c r="F57">
        <v>1021.03</v>
      </c>
      <c r="G57">
        <v>931.17</v>
      </c>
      <c r="H57">
        <v>995.45</v>
      </c>
      <c r="I57">
        <v>901.15</v>
      </c>
      <c r="J57">
        <v>935.32</v>
      </c>
      <c r="K57">
        <v>971.23</v>
      </c>
      <c r="L57">
        <v>867.05</v>
      </c>
      <c r="M57">
        <v>891.91</v>
      </c>
      <c r="N57">
        <v>891.04</v>
      </c>
      <c r="O57">
        <v>854.63</v>
      </c>
      <c r="P57">
        <v>822.47</v>
      </c>
      <c r="Q57">
        <v>906.23</v>
      </c>
      <c r="R57">
        <v>848.94</v>
      </c>
      <c r="S57">
        <v>849.14</v>
      </c>
      <c r="T57">
        <v>828.24</v>
      </c>
      <c r="U57">
        <v>874.88</v>
      </c>
      <c r="V57">
        <v>960.19</v>
      </c>
      <c r="W57">
        <v>873.43</v>
      </c>
      <c r="X57">
        <v>841.91</v>
      </c>
      <c r="Y57">
        <v>1046.8800000000001</v>
      </c>
      <c r="Z57">
        <v>987.23</v>
      </c>
      <c r="AA57">
        <v>940.83</v>
      </c>
      <c r="AB57">
        <v>938.03</v>
      </c>
      <c r="AC57">
        <v>988.9</v>
      </c>
      <c r="AD57">
        <v>899.21</v>
      </c>
      <c r="AE57">
        <v>931.82</v>
      </c>
      <c r="AF57">
        <v>913.78</v>
      </c>
      <c r="AG57">
        <v>935.45</v>
      </c>
      <c r="AH57">
        <v>915.25</v>
      </c>
      <c r="AI57">
        <v>962.51</v>
      </c>
      <c r="AJ57">
        <v>502.33</v>
      </c>
      <c r="AK57">
        <v>540.12</v>
      </c>
      <c r="AL57">
        <v>568.33000000000004</v>
      </c>
      <c r="AM57">
        <v>600.51</v>
      </c>
      <c r="AN57">
        <v>544.54</v>
      </c>
      <c r="AO57">
        <v>547.15</v>
      </c>
      <c r="AP57">
        <v>517.07000000000005</v>
      </c>
      <c r="AQ57">
        <v>549.15</v>
      </c>
      <c r="AR57">
        <v>565.28</v>
      </c>
      <c r="AS57">
        <v>490.83</v>
      </c>
      <c r="AT57">
        <v>513.36</v>
      </c>
      <c r="AU57">
        <v>527.6</v>
      </c>
      <c r="AV57">
        <v>498.42</v>
      </c>
      <c r="AW57">
        <v>473.51</v>
      </c>
      <c r="AX57">
        <v>533.80999999999995</v>
      </c>
      <c r="AY57">
        <v>477.9</v>
      </c>
      <c r="AZ57">
        <v>493.54</v>
      </c>
      <c r="BA57">
        <v>480.6</v>
      </c>
      <c r="BB57">
        <v>469.46</v>
      </c>
      <c r="BC57">
        <v>498.83</v>
      </c>
      <c r="BD57">
        <v>472.21</v>
      </c>
      <c r="BE57">
        <v>467.12</v>
      </c>
      <c r="BF57">
        <v>533.47</v>
      </c>
      <c r="BG57">
        <v>503.57</v>
      </c>
      <c r="BH57">
        <v>486.09</v>
      </c>
      <c r="BI57">
        <v>467.56</v>
      </c>
      <c r="BJ57">
        <v>488.16</v>
      </c>
      <c r="BK57">
        <v>515.21</v>
      </c>
      <c r="BL57">
        <v>541.04999999999995</v>
      </c>
      <c r="BM57">
        <v>539.21</v>
      </c>
      <c r="BN57">
        <v>527.5</v>
      </c>
      <c r="BO57">
        <v>544.30999999999995</v>
      </c>
      <c r="BP57">
        <v>555.95000000000005</v>
      </c>
      <c r="BQ57">
        <v>421.25</v>
      </c>
      <c r="BR57">
        <v>393.9</v>
      </c>
      <c r="BS57">
        <v>414.15</v>
      </c>
      <c r="BT57">
        <v>420.52</v>
      </c>
      <c r="BU57">
        <v>386.63</v>
      </c>
      <c r="BV57">
        <v>448.3</v>
      </c>
      <c r="BW57">
        <v>384.08</v>
      </c>
      <c r="BX57">
        <v>386.17</v>
      </c>
      <c r="BY57">
        <v>405.95</v>
      </c>
      <c r="BZ57">
        <v>376.22</v>
      </c>
      <c r="CA57">
        <v>378.55</v>
      </c>
      <c r="CB57">
        <v>363.44</v>
      </c>
      <c r="CC57">
        <v>356.21</v>
      </c>
      <c r="CD57">
        <v>348.96</v>
      </c>
      <c r="CE57">
        <v>372.42</v>
      </c>
      <c r="CF57">
        <v>371.04</v>
      </c>
      <c r="CG57">
        <v>355.6</v>
      </c>
      <c r="CH57">
        <v>347.64</v>
      </c>
      <c r="CI57">
        <v>405.42</v>
      </c>
      <c r="CJ57">
        <v>461.36</v>
      </c>
      <c r="CK57">
        <v>401.22</v>
      </c>
      <c r="CL57">
        <v>374.79</v>
      </c>
      <c r="CM57">
        <v>513.41</v>
      </c>
      <c r="CN57">
        <v>483.66</v>
      </c>
      <c r="CO57">
        <v>454.74</v>
      </c>
      <c r="CP57">
        <v>470.47</v>
      </c>
      <c r="CQ57">
        <v>500.74</v>
      </c>
      <c r="CR57">
        <v>384</v>
      </c>
      <c r="CS57">
        <v>390.77</v>
      </c>
      <c r="CT57">
        <v>374.57</v>
      </c>
      <c r="CU57">
        <v>407.95</v>
      </c>
      <c r="CV57">
        <v>370.94</v>
      </c>
      <c r="CW57">
        <v>406.56</v>
      </c>
      <c r="CX57">
        <v>462.28401266999998</v>
      </c>
      <c r="CY57">
        <v>465.33864284999999</v>
      </c>
      <c r="CZ57">
        <v>547.76097527000002</v>
      </c>
      <c r="DA57">
        <v>542.07689596</v>
      </c>
      <c r="DB57">
        <v>455.85775919999998</v>
      </c>
      <c r="DC57">
        <v>413.51337555999999</v>
      </c>
      <c r="DD57">
        <v>431.81678024000001</v>
      </c>
      <c r="DE57">
        <v>454.25986481000001</v>
      </c>
      <c r="DF57">
        <v>510.59213450999999</v>
      </c>
      <c r="DG57">
        <v>468.38413112000001</v>
      </c>
      <c r="DH57">
        <v>469.92297495000003</v>
      </c>
      <c r="DI57">
        <v>592.13636687999997</v>
      </c>
      <c r="DJ57">
        <v>493.58909268000002</v>
      </c>
      <c r="DK57">
        <v>414.50710996999999</v>
      </c>
      <c r="DL57">
        <v>501.06171037000001</v>
      </c>
      <c r="DM57">
        <v>453.91383020000001</v>
      </c>
      <c r="DN57">
        <v>424.28585242999998</v>
      </c>
      <c r="DO57">
        <v>440.11463964000001</v>
      </c>
      <c r="DP57">
        <v>462.82305676999999</v>
      </c>
      <c r="DQ57">
        <v>459.55054230000002</v>
      </c>
      <c r="DR57">
        <v>480.67957321</v>
      </c>
      <c r="DS57">
        <v>466.99093907999998</v>
      </c>
      <c r="DT57">
        <v>477.12820771999998</v>
      </c>
      <c r="DU57">
        <v>445.81652442000001</v>
      </c>
      <c r="DV57">
        <v>450.01237723000003</v>
      </c>
      <c r="DW57">
        <v>448.59191350999998</v>
      </c>
      <c r="DX57">
        <v>535.72058614000002</v>
      </c>
      <c r="DY57">
        <v>408.19191903000001</v>
      </c>
      <c r="DZ57">
        <v>475.72185395000002</v>
      </c>
      <c r="EA57">
        <v>429.64500358999999</v>
      </c>
      <c r="EB57">
        <v>533.80307633999996</v>
      </c>
      <c r="EC57">
        <v>483.45840493999998</v>
      </c>
      <c r="ED57">
        <v>425.13116674000003</v>
      </c>
      <c r="EE57">
        <v>380.47168283000002</v>
      </c>
      <c r="EF57">
        <v>399.10949629999999</v>
      </c>
      <c r="EG57">
        <v>432.76351505999997</v>
      </c>
      <c r="EH57">
        <v>436.12918896999997</v>
      </c>
      <c r="EI57">
        <v>402.06616167999999</v>
      </c>
      <c r="EJ57">
        <v>360.18441630000001</v>
      </c>
      <c r="EK57">
        <v>384.81445458000002</v>
      </c>
      <c r="EL57">
        <v>377.97569720000001</v>
      </c>
      <c r="EM57">
        <v>442.21510660000001</v>
      </c>
      <c r="EN57">
        <v>378.71372652999997</v>
      </c>
      <c r="EO57">
        <v>353.28970305000001</v>
      </c>
      <c r="EP57">
        <v>478.00844948000002</v>
      </c>
      <c r="EQ57">
        <v>401.17266074999998</v>
      </c>
      <c r="ER57">
        <v>334.52487761999998</v>
      </c>
      <c r="ES57">
        <v>424.57776430000001</v>
      </c>
      <c r="ET57">
        <v>356.08582023999998</v>
      </c>
      <c r="EU57">
        <v>365.39695626000002</v>
      </c>
      <c r="EV57">
        <v>358.84603298000002</v>
      </c>
      <c r="EW57">
        <v>379.25787063000001</v>
      </c>
      <c r="EX57">
        <v>378.49386199000003</v>
      </c>
      <c r="EY57">
        <v>396.34372752000002</v>
      </c>
      <c r="EZ57">
        <v>371.95101024000002</v>
      </c>
      <c r="FA57">
        <v>375.85431791000002</v>
      </c>
      <c r="FB57">
        <v>370.22000101999998</v>
      </c>
      <c r="FC57">
        <v>360.7699695</v>
      </c>
      <c r="FD57">
        <v>365.86217833000001</v>
      </c>
      <c r="FE57">
        <v>405.36275476999998</v>
      </c>
      <c r="FF57">
        <v>332.81347389000001</v>
      </c>
      <c r="FG57">
        <v>412.12089044999999</v>
      </c>
      <c r="FH57">
        <v>373.17865311999998</v>
      </c>
      <c r="FI57">
        <v>461.19849020999999</v>
      </c>
      <c r="FJ57">
        <v>421.23739260999997</v>
      </c>
      <c r="FK57">
        <v>368.61496188000001</v>
      </c>
      <c r="FL57">
        <v>664.88252798999997</v>
      </c>
      <c r="FM57">
        <v>635.05662801999995</v>
      </c>
      <c r="FN57">
        <v>946.48414256000001</v>
      </c>
      <c r="FO57">
        <v>865.94437880999999</v>
      </c>
      <c r="FP57">
        <v>583.06984284999999</v>
      </c>
      <c r="FQ57">
        <v>547.86887939999997</v>
      </c>
      <c r="FR57">
        <v>534.40590112999996</v>
      </c>
      <c r="FS57">
        <v>668.75748451000004</v>
      </c>
      <c r="FT57">
        <v>729.45125433999999</v>
      </c>
      <c r="FU57">
        <v>727.80763810999997</v>
      </c>
      <c r="FV57">
        <v>936.67626982000002</v>
      </c>
      <c r="FW57">
        <v>957.26467070000001</v>
      </c>
      <c r="FX57">
        <v>806.81266290999997</v>
      </c>
      <c r="FY57">
        <v>649.31460003999996</v>
      </c>
      <c r="FZ57">
        <v>727.18248636999999</v>
      </c>
      <c r="GA57">
        <v>741.18183798999996</v>
      </c>
      <c r="GB57">
        <v>567.63519686999996</v>
      </c>
      <c r="GC57">
        <v>699.41481381000006</v>
      </c>
      <c r="GD57">
        <v>662.73460398999998</v>
      </c>
      <c r="GE57">
        <v>644.04059063</v>
      </c>
      <c r="GF57">
        <v>690.40310213999999</v>
      </c>
      <c r="GG57">
        <v>722.70127762000004</v>
      </c>
      <c r="GH57">
        <v>702.10613185</v>
      </c>
      <c r="GI57">
        <v>612.07054590999996</v>
      </c>
      <c r="GJ57">
        <v>665.32649733999995</v>
      </c>
      <c r="GK57">
        <v>626.80715422000003</v>
      </c>
      <c r="GL57">
        <v>833.06421106000005</v>
      </c>
      <c r="GM57">
        <v>621.77718347999996</v>
      </c>
      <c r="GN57">
        <v>645.06628475000002</v>
      </c>
      <c r="GO57">
        <v>576.28781103999995</v>
      </c>
      <c r="GP57">
        <v>699.21592127999998</v>
      </c>
      <c r="GQ57">
        <v>673.87559708000003</v>
      </c>
      <c r="GR57">
        <v>570.83104453999999</v>
      </c>
      <c r="GS57">
        <v>0.5</v>
      </c>
      <c r="GT57">
        <v>0.14000000000000001</v>
      </c>
      <c r="GU57">
        <v>0.64</v>
      </c>
      <c r="GV57">
        <v>0</v>
      </c>
      <c r="GW57">
        <v>0.55000000000000004</v>
      </c>
      <c r="GX57">
        <v>-0.37</v>
      </c>
      <c r="GY57">
        <v>-0.26</v>
      </c>
      <c r="GZ57">
        <v>0.1</v>
      </c>
      <c r="HA57">
        <v>1.0900000000000001</v>
      </c>
      <c r="HB57">
        <v>1.05</v>
      </c>
      <c r="HC57">
        <v>0.25</v>
      </c>
      <c r="HD57">
        <v>0.76</v>
      </c>
      <c r="HE57">
        <v>0.73</v>
      </c>
      <c r="HF57">
        <v>0.08</v>
      </c>
      <c r="HG57">
        <v>-0.19</v>
      </c>
      <c r="HH57">
        <v>-0.25</v>
      </c>
      <c r="HI57">
        <v>-0.14000000000000001</v>
      </c>
      <c r="HJ57">
        <v>0.62</v>
      </c>
      <c r="HK57">
        <v>3.31</v>
      </c>
      <c r="HL57">
        <v>0.33</v>
      </c>
      <c r="HM57">
        <v>0.12</v>
      </c>
      <c r="HN57">
        <v>0.34</v>
      </c>
      <c r="HO57">
        <v>-0.02</v>
      </c>
      <c r="HP57">
        <v>0.59</v>
      </c>
      <c r="HQ57">
        <v>0.4</v>
      </c>
      <c r="HR57">
        <v>0.43</v>
      </c>
      <c r="HS57">
        <v>0.54</v>
      </c>
      <c r="HT57">
        <v>0.19</v>
      </c>
      <c r="HU57">
        <v>0.01</v>
      </c>
      <c r="HV57">
        <v>-0.06</v>
      </c>
      <c r="HW57">
        <v>0.18</v>
      </c>
      <c r="HX57">
        <v>0.04</v>
      </c>
      <c r="HY57">
        <v>-0.21</v>
      </c>
      <c r="HZ57">
        <v>1.1200000000000001</v>
      </c>
      <c r="IA57">
        <v>1.27</v>
      </c>
      <c r="IB57">
        <v>0.86</v>
      </c>
      <c r="IC57">
        <v>0.27</v>
      </c>
      <c r="ID57">
        <v>1.68</v>
      </c>
      <c r="IE57">
        <v>-0.28999999999999998</v>
      </c>
      <c r="IF57">
        <v>0.81</v>
      </c>
      <c r="IG57">
        <v>4.75</v>
      </c>
      <c r="IH57">
        <v>1.86</v>
      </c>
      <c r="II57">
        <v>1.82</v>
      </c>
      <c r="IJ57">
        <v>2.57</v>
      </c>
      <c r="IK57">
        <v>1.34</v>
      </c>
      <c r="IL57">
        <v>1.1499999999999999</v>
      </c>
      <c r="IM57">
        <v>0.44</v>
      </c>
      <c r="IN57">
        <v>0.73</v>
      </c>
      <c r="IO57">
        <v>-0.7</v>
      </c>
      <c r="IP57">
        <v>1.65</v>
      </c>
      <c r="IQ57">
        <v>2.95</v>
      </c>
      <c r="IR57">
        <v>3.97</v>
      </c>
      <c r="IS57">
        <v>0.61</v>
      </c>
      <c r="IT57">
        <v>0.32</v>
      </c>
      <c r="IU57">
        <v>0.64</v>
      </c>
      <c r="IV57">
        <v>0.23</v>
      </c>
      <c r="IW57">
        <v>0.92</v>
      </c>
      <c r="IX57">
        <v>1.46</v>
      </c>
      <c r="IY57">
        <v>0.5</v>
      </c>
      <c r="IZ57">
        <v>2.33</v>
      </c>
      <c r="JA57">
        <v>2.2799999999999998</v>
      </c>
      <c r="JB57">
        <v>0.52</v>
      </c>
      <c r="JC57">
        <v>0.9</v>
      </c>
      <c r="JD57">
        <v>0.2</v>
      </c>
      <c r="JE57">
        <v>1.03</v>
      </c>
      <c r="JF57">
        <v>0</v>
      </c>
      <c r="JG57">
        <v>5.3</v>
      </c>
      <c r="JH57">
        <v>4.99</v>
      </c>
      <c r="JI57">
        <v>3.06</v>
      </c>
      <c r="JJ57">
        <v>5.89</v>
      </c>
      <c r="JK57">
        <v>5.41</v>
      </c>
      <c r="JL57">
        <v>5.72</v>
      </c>
      <c r="JM57">
        <v>4.45</v>
      </c>
      <c r="JN57">
        <v>5.71</v>
      </c>
      <c r="JO57">
        <v>6.42</v>
      </c>
      <c r="JP57">
        <v>4.87</v>
      </c>
      <c r="JQ57">
        <v>2.56</v>
      </c>
      <c r="JR57">
        <v>6.4</v>
      </c>
      <c r="JS57">
        <v>4.68</v>
      </c>
      <c r="JT57">
        <v>4.71</v>
      </c>
      <c r="JU57">
        <v>7.1</v>
      </c>
      <c r="JV57">
        <v>4.97</v>
      </c>
      <c r="JW57">
        <v>5.69</v>
      </c>
      <c r="JX57">
        <v>6.21</v>
      </c>
      <c r="JY57">
        <v>5.0599999999999996</v>
      </c>
      <c r="JZ57">
        <v>5.24</v>
      </c>
      <c r="KA57">
        <v>5.0999999999999996</v>
      </c>
      <c r="KB57">
        <v>6.07</v>
      </c>
      <c r="KC57">
        <v>5.69</v>
      </c>
      <c r="KD57">
        <v>5.03</v>
      </c>
      <c r="KE57">
        <v>6.1</v>
      </c>
      <c r="KF57">
        <v>3.94</v>
      </c>
      <c r="KG57">
        <v>7.9</v>
      </c>
      <c r="KH57">
        <v>8.1</v>
      </c>
      <c r="KI57">
        <v>6.05</v>
      </c>
      <c r="KJ57">
        <v>5.49</v>
      </c>
      <c r="KK57">
        <v>5.59</v>
      </c>
      <c r="KL57">
        <v>6.14</v>
      </c>
      <c r="KM57">
        <v>6.91</v>
      </c>
    </row>
    <row r="58" spans="1:299" x14ac:dyDescent="0.25">
      <c r="A58">
        <v>56</v>
      </c>
      <c r="B58" s="1">
        <v>42125</v>
      </c>
      <c r="C58">
        <v>935.2</v>
      </c>
      <c r="D58">
        <v>937.1</v>
      </c>
      <c r="E58">
        <v>1017.86</v>
      </c>
      <c r="F58">
        <v>1021.04</v>
      </c>
      <c r="G58">
        <v>935.94</v>
      </c>
      <c r="H58">
        <v>995.28</v>
      </c>
      <c r="I58">
        <v>900.52</v>
      </c>
      <c r="J58">
        <v>933.59</v>
      </c>
      <c r="K58">
        <v>969.58</v>
      </c>
      <c r="L58">
        <v>868.48</v>
      </c>
      <c r="M58">
        <v>891.64</v>
      </c>
      <c r="N58">
        <v>893.74</v>
      </c>
      <c r="O58">
        <v>858.57</v>
      </c>
      <c r="P58">
        <v>822.81</v>
      </c>
      <c r="Q58">
        <v>908.09</v>
      </c>
      <c r="R58">
        <v>847.2</v>
      </c>
      <c r="S58">
        <v>851.49</v>
      </c>
      <c r="T58">
        <v>836.24</v>
      </c>
      <c r="U58">
        <v>876.69</v>
      </c>
      <c r="V58">
        <v>986.87</v>
      </c>
      <c r="W58">
        <v>878.25</v>
      </c>
      <c r="X58">
        <v>842.18</v>
      </c>
      <c r="Y58">
        <v>1084.9100000000001</v>
      </c>
      <c r="Z58">
        <v>1024.6199999999999</v>
      </c>
      <c r="AA58">
        <v>945.35</v>
      </c>
      <c r="AB58">
        <v>942.14</v>
      </c>
      <c r="AC58">
        <v>993.53</v>
      </c>
      <c r="AD58">
        <v>904.31</v>
      </c>
      <c r="AE58">
        <v>934.22</v>
      </c>
      <c r="AF58">
        <v>917.55</v>
      </c>
      <c r="AG58">
        <v>936.64</v>
      </c>
      <c r="AH58">
        <v>916.85</v>
      </c>
      <c r="AI58">
        <v>966.72</v>
      </c>
      <c r="AJ58">
        <v>505.02</v>
      </c>
      <c r="AK58">
        <v>540.29999999999995</v>
      </c>
      <c r="AL58">
        <v>570.04</v>
      </c>
      <c r="AM58">
        <v>600.52</v>
      </c>
      <c r="AN58">
        <v>549.29999999999995</v>
      </c>
      <c r="AO58">
        <v>546.98</v>
      </c>
      <c r="AP58">
        <v>515.16</v>
      </c>
      <c r="AQ58">
        <v>547.41999999999996</v>
      </c>
      <c r="AR58">
        <v>563.63</v>
      </c>
      <c r="AS58">
        <v>491.8</v>
      </c>
      <c r="AT58">
        <v>511.37</v>
      </c>
      <c r="AU58">
        <v>530.29999999999995</v>
      </c>
      <c r="AV58">
        <v>501.05</v>
      </c>
      <c r="AW58">
        <v>473.85</v>
      </c>
      <c r="AX58">
        <v>535.66999999999996</v>
      </c>
      <c r="AY58">
        <v>476.16</v>
      </c>
      <c r="AZ58">
        <v>495.89</v>
      </c>
      <c r="BA58">
        <v>488.53</v>
      </c>
      <c r="BB58">
        <v>471.27</v>
      </c>
      <c r="BC58">
        <v>502.9</v>
      </c>
      <c r="BD58">
        <v>475.99</v>
      </c>
      <c r="BE58">
        <v>468.01</v>
      </c>
      <c r="BF58">
        <v>530.78</v>
      </c>
      <c r="BG58">
        <v>510.72</v>
      </c>
      <c r="BH58">
        <v>490.75</v>
      </c>
      <c r="BI58">
        <v>471.55</v>
      </c>
      <c r="BJ58">
        <v>492.62</v>
      </c>
      <c r="BK58">
        <v>521.16999999999996</v>
      </c>
      <c r="BL58">
        <v>543.65</v>
      </c>
      <c r="BM58">
        <v>544.27</v>
      </c>
      <c r="BN58">
        <v>528.69000000000005</v>
      </c>
      <c r="BO58">
        <v>545.91</v>
      </c>
      <c r="BP58">
        <v>560.16</v>
      </c>
      <c r="BQ58">
        <v>430.18</v>
      </c>
      <c r="BR58">
        <v>396.8</v>
      </c>
      <c r="BS58">
        <v>447.82</v>
      </c>
      <c r="BT58">
        <v>420.52</v>
      </c>
      <c r="BU58">
        <v>386.64</v>
      </c>
      <c r="BV58">
        <v>448.3</v>
      </c>
      <c r="BW58">
        <v>385.36</v>
      </c>
      <c r="BX58">
        <v>386.17</v>
      </c>
      <c r="BY58">
        <v>405.95</v>
      </c>
      <c r="BZ58">
        <v>376.68</v>
      </c>
      <c r="CA58">
        <v>380.27</v>
      </c>
      <c r="CB58">
        <v>363.44</v>
      </c>
      <c r="CC58">
        <v>357.52</v>
      </c>
      <c r="CD58">
        <v>348.96</v>
      </c>
      <c r="CE58">
        <v>372.42</v>
      </c>
      <c r="CF58">
        <v>371.04</v>
      </c>
      <c r="CG58">
        <v>355.6</v>
      </c>
      <c r="CH58">
        <v>347.71</v>
      </c>
      <c r="CI58">
        <v>405.42</v>
      </c>
      <c r="CJ58">
        <v>483.97</v>
      </c>
      <c r="CK58">
        <v>402.26</v>
      </c>
      <c r="CL58">
        <v>374.17</v>
      </c>
      <c r="CM58">
        <v>554.13</v>
      </c>
      <c r="CN58">
        <v>513.9</v>
      </c>
      <c r="CO58">
        <v>454.6</v>
      </c>
      <c r="CP58">
        <v>470.59</v>
      </c>
      <c r="CQ58">
        <v>500.91</v>
      </c>
      <c r="CR58">
        <v>383.14</v>
      </c>
      <c r="CS58">
        <v>390.57</v>
      </c>
      <c r="CT58">
        <v>373.28</v>
      </c>
      <c r="CU58">
        <v>407.95</v>
      </c>
      <c r="CV58">
        <v>370.94</v>
      </c>
      <c r="CW58">
        <v>406.56</v>
      </c>
      <c r="CX58">
        <v>468.10879123000001</v>
      </c>
      <c r="CY58">
        <v>466.87426037</v>
      </c>
      <c r="CZ58">
        <v>567.48037037999995</v>
      </c>
      <c r="DA58">
        <v>542.07689596</v>
      </c>
      <c r="DB58">
        <v>458.18263377</v>
      </c>
      <c r="DC58">
        <v>413.43067287999997</v>
      </c>
      <c r="DD58">
        <v>431.51450849000003</v>
      </c>
      <c r="DE58">
        <v>453.44219705</v>
      </c>
      <c r="DF58">
        <v>509.72412788000003</v>
      </c>
      <c r="DG58">
        <v>469.13354572999998</v>
      </c>
      <c r="DH58">
        <v>469.78199805999998</v>
      </c>
      <c r="DI58">
        <v>593.91277597999999</v>
      </c>
      <c r="DJ58">
        <v>495.85960251</v>
      </c>
      <c r="DK58">
        <v>414.67291281000001</v>
      </c>
      <c r="DL58">
        <v>502.11393995999998</v>
      </c>
      <c r="DM58">
        <v>453.00600254</v>
      </c>
      <c r="DN58">
        <v>425.47385281999999</v>
      </c>
      <c r="DO58">
        <v>444.38375164000001</v>
      </c>
      <c r="DP58">
        <v>463.79498518999998</v>
      </c>
      <c r="DQ58">
        <v>472.32604737999998</v>
      </c>
      <c r="DR58">
        <v>483.32331085999999</v>
      </c>
      <c r="DS58">
        <v>467.13103636</v>
      </c>
      <c r="DT58">
        <v>494.44796165999998</v>
      </c>
      <c r="DU58">
        <v>462.71297070000003</v>
      </c>
      <c r="DV58">
        <v>452.17243664</v>
      </c>
      <c r="DW58">
        <v>450.56571793000001</v>
      </c>
      <c r="DX58">
        <v>538.23847289000003</v>
      </c>
      <c r="DY58">
        <v>410.51861296999999</v>
      </c>
      <c r="DZ58">
        <v>476.95873076999999</v>
      </c>
      <c r="EA58">
        <v>431.40654810000001</v>
      </c>
      <c r="EB58">
        <v>534.49702033999995</v>
      </c>
      <c r="EC58">
        <v>484.28028423000001</v>
      </c>
      <c r="ED58">
        <v>427.00174386999998</v>
      </c>
      <c r="EE58">
        <v>382.52622991999999</v>
      </c>
      <c r="EF58">
        <v>399.22922914999998</v>
      </c>
      <c r="EG58">
        <v>434.06180561000002</v>
      </c>
      <c r="EH58">
        <v>436.12918896999997</v>
      </c>
      <c r="EI58">
        <v>405.56413729000002</v>
      </c>
      <c r="EJ58">
        <v>360.07636098</v>
      </c>
      <c r="EK58">
        <v>383.39064109999998</v>
      </c>
      <c r="EL58">
        <v>376.76617497000001</v>
      </c>
      <c r="EM58">
        <v>440.93268279</v>
      </c>
      <c r="EN58">
        <v>379.47115398</v>
      </c>
      <c r="EO58">
        <v>351.91187321000001</v>
      </c>
      <c r="EP58">
        <v>480.44629257000003</v>
      </c>
      <c r="EQ58">
        <v>403.29887585</v>
      </c>
      <c r="ER58">
        <v>334.75904502999998</v>
      </c>
      <c r="ES58">
        <v>426.06378647999998</v>
      </c>
      <c r="ET58">
        <v>354.80391128999997</v>
      </c>
      <c r="EU58">
        <v>367.15086165000002</v>
      </c>
      <c r="EV58">
        <v>364.76699251999997</v>
      </c>
      <c r="EW58">
        <v>380.73697633</v>
      </c>
      <c r="EX58">
        <v>381.59751166000001</v>
      </c>
      <c r="EY58">
        <v>399.51447733999998</v>
      </c>
      <c r="EZ58">
        <v>372.65771716</v>
      </c>
      <c r="FA58">
        <v>373.97504631999999</v>
      </c>
      <c r="FB58">
        <v>375.47712503000002</v>
      </c>
      <c r="FC58">
        <v>364.23336121</v>
      </c>
      <c r="FD58">
        <v>368.97200685000001</v>
      </c>
      <c r="FE58">
        <v>409.05155583999999</v>
      </c>
      <c r="FF58">
        <v>336.67411019000002</v>
      </c>
      <c r="FG58">
        <v>414.09907071999999</v>
      </c>
      <c r="FH58">
        <v>376.68653246000002</v>
      </c>
      <c r="FI58">
        <v>462.25924673999998</v>
      </c>
      <c r="FJ58">
        <v>422.45898104999998</v>
      </c>
      <c r="FK58">
        <v>371.41643558999999</v>
      </c>
      <c r="FL58">
        <v>678.97803757999998</v>
      </c>
      <c r="FM58">
        <v>639.75604707000002</v>
      </c>
      <c r="FN58">
        <v>1023.43330335</v>
      </c>
      <c r="FO58">
        <v>865.94437880999999</v>
      </c>
      <c r="FP58">
        <v>583.06984284999999</v>
      </c>
      <c r="FQ58">
        <v>547.86887939999997</v>
      </c>
      <c r="FR58">
        <v>536.16944060000003</v>
      </c>
      <c r="FS58">
        <v>668.75748451000004</v>
      </c>
      <c r="FT58">
        <v>729.45125433999999</v>
      </c>
      <c r="FU58">
        <v>728.68100728000002</v>
      </c>
      <c r="FV58">
        <v>940.89131302999999</v>
      </c>
      <c r="FW58">
        <v>957.26467070000001</v>
      </c>
      <c r="FX58">
        <v>809.79786976000003</v>
      </c>
      <c r="FY58">
        <v>649.31460003999996</v>
      </c>
      <c r="FZ58">
        <v>727.18248636999999</v>
      </c>
      <c r="GA58">
        <v>741.18183798999996</v>
      </c>
      <c r="GB58">
        <v>567.63519686999996</v>
      </c>
      <c r="GC58">
        <v>699.55469676999996</v>
      </c>
      <c r="GD58">
        <v>662.73460398999998</v>
      </c>
      <c r="GE58">
        <v>675.59857956999997</v>
      </c>
      <c r="GF58">
        <v>692.19815020999999</v>
      </c>
      <c r="GG58">
        <v>721.47268544999997</v>
      </c>
      <c r="GH58">
        <v>757.78314810999996</v>
      </c>
      <c r="GI58">
        <v>650.32495502999996</v>
      </c>
      <c r="GJ58">
        <v>665.12689938999995</v>
      </c>
      <c r="GK58">
        <v>626.99519637000003</v>
      </c>
      <c r="GL58">
        <v>833.31413032</v>
      </c>
      <c r="GM58">
        <v>620.40927367999996</v>
      </c>
      <c r="GN58">
        <v>644.74375161</v>
      </c>
      <c r="GO58">
        <v>574.32843247999995</v>
      </c>
      <c r="GP58">
        <v>699.21592127999998</v>
      </c>
      <c r="GQ58">
        <v>673.87559708000003</v>
      </c>
      <c r="GR58">
        <v>570.83104453999999</v>
      </c>
      <c r="GS58">
        <v>1.26</v>
      </c>
      <c r="GT58">
        <v>0.33</v>
      </c>
      <c r="GU58">
        <v>3.6</v>
      </c>
      <c r="GV58">
        <v>0</v>
      </c>
      <c r="GW58">
        <v>0.51</v>
      </c>
      <c r="GX58">
        <v>-0.02</v>
      </c>
      <c r="GY58">
        <v>-7.0000000000000007E-2</v>
      </c>
      <c r="GZ58">
        <v>-0.18</v>
      </c>
      <c r="HA58">
        <v>-0.17</v>
      </c>
      <c r="HB58">
        <v>0.16</v>
      </c>
      <c r="HC58">
        <v>-0.03</v>
      </c>
      <c r="HD58">
        <v>0.3</v>
      </c>
      <c r="HE58">
        <v>0.46</v>
      </c>
      <c r="HF58">
        <v>0.04</v>
      </c>
      <c r="HG58">
        <v>0.21</v>
      </c>
      <c r="HH58">
        <v>-0.2</v>
      </c>
      <c r="HI58">
        <v>0.28000000000000003</v>
      </c>
      <c r="HJ58">
        <v>0.97</v>
      </c>
      <c r="HK58">
        <v>0.21</v>
      </c>
      <c r="HL58">
        <v>2.78</v>
      </c>
      <c r="HM58">
        <v>0.55000000000000004</v>
      </c>
      <c r="HN58">
        <v>0.03</v>
      </c>
      <c r="HO58">
        <v>3.63</v>
      </c>
      <c r="HP58">
        <v>3.79</v>
      </c>
      <c r="HQ58">
        <v>0.48</v>
      </c>
      <c r="HR58">
        <v>0.44</v>
      </c>
      <c r="HS58">
        <v>0.47</v>
      </c>
      <c r="HT58">
        <v>0.56999999999999995</v>
      </c>
      <c r="HU58">
        <v>0.26</v>
      </c>
      <c r="HV58">
        <v>0.41</v>
      </c>
      <c r="HW58">
        <v>0.13</v>
      </c>
      <c r="HX58">
        <v>0.17</v>
      </c>
      <c r="HY58">
        <v>0.44</v>
      </c>
      <c r="HZ58">
        <v>2.4</v>
      </c>
      <c r="IA58">
        <v>1.61</v>
      </c>
      <c r="IB58">
        <v>4.49</v>
      </c>
      <c r="IC58">
        <v>0.27</v>
      </c>
      <c r="ID58">
        <v>2.2000000000000002</v>
      </c>
      <c r="IE58">
        <v>-0.31</v>
      </c>
      <c r="IF58">
        <v>0.74</v>
      </c>
      <c r="IG58">
        <v>4.5599999999999996</v>
      </c>
      <c r="IH58">
        <v>1.69</v>
      </c>
      <c r="II58">
        <v>1.98</v>
      </c>
      <c r="IJ58">
        <v>2.54</v>
      </c>
      <c r="IK58">
        <v>1.65</v>
      </c>
      <c r="IL58">
        <v>1.62</v>
      </c>
      <c r="IM58">
        <v>0.48</v>
      </c>
      <c r="IN58">
        <v>0.94</v>
      </c>
      <c r="IO58">
        <v>-0.9</v>
      </c>
      <c r="IP58">
        <v>1.93</v>
      </c>
      <c r="IQ58">
        <v>3.95</v>
      </c>
      <c r="IR58">
        <v>4.1900000000000004</v>
      </c>
      <c r="IS58">
        <v>3.41</v>
      </c>
      <c r="IT58">
        <v>0.87</v>
      </c>
      <c r="IU58">
        <v>0.67</v>
      </c>
      <c r="IV58">
        <v>3.87</v>
      </c>
      <c r="IW58">
        <v>4.75</v>
      </c>
      <c r="IX58">
        <v>1.94</v>
      </c>
      <c r="IY58">
        <v>0.94</v>
      </c>
      <c r="IZ58">
        <v>2.81</v>
      </c>
      <c r="JA58">
        <v>2.87</v>
      </c>
      <c r="JB58">
        <v>0.78</v>
      </c>
      <c r="JC58">
        <v>1.31</v>
      </c>
      <c r="JD58">
        <v>0.33</v>
      </c>
      <c r="JE58">
        <v>1.2</v>
      </c>
      <c r="JF58">
        <v>0.44</v>
      </c>
      <c r="JG58">
        <v>5.51</v>
      </c>
      <c r="JH58">
        <v>5.0999999999999996</v>
      </c>
      <c r="JI58">
        <v>6.06</v>
      </c>
      <c r="JJ58">
        <v>5.87</v>
      </c>
      <c r="JK58">
        <v>5.77</v>
      </c>
      <c r="JL58">
        <v>4.9000000000000004</v>
      </c>
      <c r="JM58">
        <v>4.28</v>
      </c>
      <c r="JN58">
        <v>5.0999999999999996</v>
      </c>
      <c r="JO58">
        <v>5.78</v>
      </c>
      <c r="JP58">
        <v>4.66</v>
      </c>
      <c r="JQ58">
        <v>3.22</v>
      </c>
      <c r="JR58">
        <v>6.58</v>
      </c>
      <c r="JS58">
        <v>5.25</v>
      </c>
      <c r="JT58">
        <v>4.4400000000000004</v>
      </c>
      <c r="JU58">
        <v>3.88</v>
      </c>
      <c r="JV58">
        <v>4.12</v>
      </c>
      <c r="JW58">
        <v>6.2</v>
      </c>
      <c r="JX58">
        <v>4.21</v>
      </c>
      <c r="JY58">
        <v>5.1100000000000003</v>
      </c>
      <c r="JZ58">
        <v>5.77</v>
      </c>
      <c r="KA58">
        <v>5.64</v>
      </c>
      <c r="KB58">
        <v>5.92</v>
      </c>
      <c r="KC58">
        <v>4.8499999999999996</v>
      </c>
      <c r="KD58">
        <v>6.19</v>
      </c>
      <c r="KE58">
        <v>6.48</v>
      </c>
      <c r="KF58">
        <v>4.51</v>
      </c>
      <c r="KG58">
        <v>8.3800000000000008</v>
      </c>
      <c r="KH58">
        <v>8.0500000000000007</v>
      </c>
      <c r="KI58">
        <v>5.97</v>
      </c>
      <c r="KJ58">
        <v>5.32</v>
      </c>
      <c r="KK58">
        <v>5.25</v>
      </c>
      <c r="KL58">
        <v>6.07</v>
      </c>
      <c r="KM58">
        <v>7.25</v>
      </c>
    </row>
    <row r="59" spans="1:299" x14ac:dyDescent="0.25">
      <c r="A59">
        <v>57</v>
      </c>
      <c r="B59" s="1">
        <v>42156</v>
      </c>
      <c r="C59">
        <v>942</v>
      </c>
      <c r="D59">
        <v>942.96</v>
      </c>
      <c r="E59">
        <v>1019.23</v>
      </c>
      <c r="F59">
        <v>1059.74</v>
      </c>
      <c r="G59">
        <v>938.85</v>
      </c>
      <c r="H59">
        <v>1000.05</v>
      </c>
      <c r="I59">
        <v>905.09</v>
      </c>
      <c r="J59">
        <v>936.15</v>
      </c>
      <c r="K59">
        <v>970.09</v>
      </c>
      <c r="L59">
        <v>872.88</v>
      </c>
      <c r="M59">
        <v>895.77</v>
      </c>
      <c r="N59">
        <v>895.37</v>
      </c>
      <c r="O59">
        <v>858.91</v>
      </c>
      <c r="P59">
        <v>824.98</v>
      </c>
      <c r="Q59">
        <v>923.78</v>
      </c>
      <c r="R59">
        <v>847.55</v>
      </c>
      <c r="S59">
        <v>877.97</v>
      </c>
      <c r="T59">
        <v>857.39</v>
      </c>
      <c r="U59">
        <v>878.47</v>
      </c>
      <c r="V59">
        <v>994.68</v>
      </c>
      <c r="W59">
        <v>879.85</v>
      </c>
      <c r="X59">
        <v>865.28</v>
      </c>
      <c r="Y59">
        <v>1089.21</v>
      </c>
      <c r="Z59">
        <v>1036.31</v>
      </c>
      <c r="AA59">
        <v>956.45</v>
      </c>
      <c r="AB59">
        <v>946.02</v>
      </c>
      <c r="AC59">
        <v>1026.68</v>
      </c>
      <c r="AD59">
        <v>906.29</v>
      </c>
      <c r="AE59">
        <v>940.19</v>
      </c>
      <c r="AF59">
        <v>948.49</v>
      </c>
      <c r="AG59">
        <v>937.43</v>
      </c>
      <c r="AH59">
        <v>918.96</v>
      </c>
      <c r="AI59">
        <v>967.87</v>
      </c>
      <c r="AJ59">
        <v>507.16</v>
      </c>
      <c r="AK59">
        <v>543.51</v>
      </c>
      <c r="AL59">
        <v>571.41</v>
      </c>
      <c r="AM59">
        <v>600.79999999999995</v>
      </c>
      <c r="AN59">
        <v>552.21</v>
      </c>
      <c r="AO59">
        <v>551.96</v>
      </c>
      <c r="AP59">
        <v>519.73</v>
      </c>
      <c r="AQ59">
        <v>549.98</v>
      </c>
      <c r="AR59">
        <v>564.14</v>
      </c>
      <c r="AS59">
        <v>493.37</v>
      </c>
      <c r="AT59">
        <v>514.67999999999995</v>
      </c>
      <c r="AU59">
        <v>530.19000000000005</v>
      </c>
      <c r="AV59">
        <v>501.39</v>
      </c>
      <c r="AW59">
        <v>476.02</v>
      </c>
      <c r="AX59">
        <v>533.23</v>
      </c>
      <c r="AY59">
        <v>476.51</v>
      </c>
      <c r="AZ59">
        <v>495.41</v>
      </c>
      <c r="BA59">
        <v>487.57</v>
      </c>
      <c r="BB59">
        <v>475.27</v>
      </c>
      <c r="BC59">
        <v>505.13</v>
      </c>
      <c r="BD59">
        <v>477.59</v>
      </c>
      <c r="BE59">
        <v>471.43</v>
      </c>
      <c r="BF59">
        <v>533.22</v>
      </c>
      <c r="BG59">
        <v>513.19000000000005</v>
      </c>
      <c r="BH59">
        <v>493.82</v>
      </c>
      <c r="BI59">
        <v>475.43</v>
      </c>
      <c r="BJ59">
        <v>495.46</v>
      </c>
      <c r="BK59">
        <v>523.15</v>
      </c>
      <c r="BL59">
        <v>544.91999999999996</v>
      </c>
      <c r="BM59">
        <v>544.95000000000005</v>
      </c>
      <c r="BN59">
        <v>529.48</v>
      </c>
      <c r="BO59">
        <v>548.01</v>
      </c>
      <c r="BP59">
        <v>561.29999999999995</v>
      </c>
      <c r="BQ59">
        <v>434.84</v>
      </c>
      <c r="BR59">
        <v>399.45</v>
      </c>
      <c r="BS59">
        <v>447.82</v>
      </c>
      <c r="BT59">
        <v>458.94</v>
      </c>
      <c r="BU59">
        <v>386.64</v>
      </c>
      <c r="BV59">
        <v>448.09</v>
      </c>
      <c r="BW59">
        <v>385.36</v>
      </c>
      <c r="BX59">
        <v>386.17</v>
      </c>
      <c r="BY59">
        <v>405.95</v>
      </c>
      <c r="BZ59">
        <v>379.51</v>
      </c>
      <c r="CA59">
        <v>381.09</v>
      </c>
      <c r="CB59">
        <v>365.18</v>
      </c>
      <c r="CC59">
        <v>357.52</v>
      </c>
      <c r="CD59">
        <v>348.96</v>
      </c>
      <c r="CE59">
        <v>390.55</v>
      </c>
      <c r="CF59">
        <v>371.04</v>
      </c>
      <c r="CG59">
        <v>382.56</v>
      </c>
      <c r="CH59">
        <v>369.82</v>
      </c>
      <c r="CI59">
        <v>403.2</v>
      </c>
      <c r="CJ59">
        <v>489.55</v>
      </c>
      <c r="CK59">
        <v>402.26</v>
      </c>
      <c r="CL59">
        <v>393.85</v>
      </c>
      <c r="CM59">
        <v>555.99</v>
      </c>
      <c r="CN59">
        <v>523.12</v>
      </c>
      <c r="CO59">
        <v>462.63</v>
      </c>
      <c r="CP59">
        <v>470.59</v>
      </c>
      <c r="CQ59">
        <v>531.22</v>
      </c>
      <c r="CR59">
        <v>383.14</v>
      </c>
      <c r="CS59">
        <v>395.27</v>
      </c>
      <c r="CT59">
        <v>403.54</v>
      </c>
      <c r="CU59">
        <v>407.95</v>
      </c>
      <c r="CV59">
        <v>370.95</v>
      </c>
      <c r="CW59">
        <v>406.57</v>
      </c>
      <c r="CX59">
        <v>471.52598540999998</v>
      </c>
      <c r="CY59">
        <v>469.81556820999998</v>
      </c>
      <c r="CZ59">
        <v>568.21809485999995</v>
      </c>
      <c r="DA59">
        <v>562.62161031999995</v>
      </c>
      <c r="DB59">
        <v>459.60299993000001</v>
      </c>
      <c r="DC59">
        <v>415.41514010999998</v>
      </c>
      <c r="DD59">
        <v>433.71523248</v>
      </c>
      <c r="DE59">
        <v>454.66649097999999</v>
      </c>
      <c r="DF59">
        <v>509.97898994000002</v>
      </c>
      <c r="DG59">
        <v>471.52612680999999</v>
      </c>
      <c r="DH59">
        <v>471.94299525000002</v>
      </c>
      <c r="DI59">
        <v>594.98181897999996</v>
      </c>
      <c r="DJ59">
        <v>496.05794635000001</v>
      </c>
      <c r="DK59">
        <v>415.75106238000001</v>
      </c>
      <c r="DL59">
        <v>510.80051112000001</v>
      </c>
      <c r="DM59">
        <v>453.18720494000002</v>
      </c>
      <c r="DN59">
        <v>438.70608964000002</v>
      </c>
      <c r="DO59">
        <v>455.62666056</v>
      </c>
      <c r="DP59">
        <v>464.72257516000002</v>
      </c>
      <c r="DQ59">
        <v>476.05742314999998</v>
      </c>
      <c r="DR59">
        <v>484.19329282000001</v>
      </c>
      <c r="DS59">
        <v>479.93042675999999</v>
      </c>
      <c r="DT59">
        <v>496.42575350999999</v>
      </c>
      <c r="DU59">
        <v>467.98789857000003</v>
      </c>
      <c r="DV59">
        <v>457.46285415</v>
      </c>
      <c r="DW59">
        <v>452.41303736999998</v>
      </c>
      <c r="DX59">
        <v>556.21563788000003</v>
      </c>
      <c r="DY59">
        <v>411.42175392000001</v>
      </c>
      <c r="DZ59">
        <v>480.01126664999998</v>
      </c>
      <c r="EA59">
        <v>445.94494877</v>
      </c>
      <c r="EB59">
        <v>534.92461795999998</v>
      </c>
      <c r="EC59">
        <v>485.39412887999998</v>
      </c>
      <c r="ED59">
        <v>427.51414596000001</v>
      </c>
      <c r="EE59">
        <v>384.13284009</v>
      </c>
      <c r="EF59">
        <v>401.58468160000001</v>
      </c>
      <c r="EG59">
        <v>435.10355393999998</v>
      </c>
      <c r="EH59">
        <v>436.34725356000001</v>
      </c>
      <c r="EI59">
        <v>407.71362721999998</v>
      </c>
      <c r="EJ59">
        <v>363.35305585999998</v>
      </c>
      <c r="EK59">
        <v>386.80281781000002</v>
      </c>
      <c r="EL59">
        <v>378.53697598999997</v>
      </c>
      <c r="EM59">
        <v>441.32952219999999</v>
      </c>
      <c r="EN59">
        <v>380.68546167</v>
      </c>
      <c r="EO59">
        <v>354.19930039000002</v>
      </c>
      <c r="EP59">
        <v>480.35020330999998</v>
      </c>
      <c r="EQ59">
        <v>403.58118506</v>
      </c>
      <c r="ER59">
        <v>336.29893664000002</v>
      </c>
      <c r="ES59">
        <v>424.10389306000002</v>
      </c>
      <c r="ET59">
        <v>355.05227402999998</v>
      </c>
      <c r="EU59">
        <v>366.78371078999999</v>
      </c>
      <c r="EV59">
        <v>364.03745852999998</v>
      </c>
      <c r="EW59">
        <v>383.97324063000002</v>
      </c>
      <c r="EX59">
        <v>383.27654071000001</v>
      </c>
      <c r="EY59">
        <v>400.87282656000002</v>
      </c>
      <c r="EZ59">
        <v>375.37811850000003</v>
      </c>
      <c r="FA59">
        <v>375.69533152999998</v>
      </c>
      <c r="FB59">
        <v>377.27941522999998</v>
      </c>
      <c r="FC59">
        <v>366.52803139000002</v>
      </c>
      <c r="FD59">
        <v>371.99757731</v>
      </c>
      <c r="FE59">
        <v>411.42405486000001</v>
      </c>
      <c r="FF59">
        <v>337.95347181</v>
      </c>
      <c r="FG59">
        <v>415.05149857999999</v>
      </c>
      <c r="FH59">
        <v>377.1385563</v>
      </c>
      <c r="FI59">
        <v>462.95263561000002</v>
      </c>
      <c r="FJ59">
        <v>424.06432518000003</v>
      </c>
      <c r="FK59">
        <v>372.15926846000002</v>
      </c>
      <c r="FL59">
        <v>686.31100039</v>
      </c>
      <c r="FM59">
        <v>644.04241259000003</v>
      </c>
      <c r="FN59">
        <v>1023.4333034</v>
      </c>
      <c r="FO59">
        <v>945.09169502999998</v>
      </c>
      <c r="FP59">
        <v>583.06984284999999</v>
      </c>
      <c r="FQ59">
        <v>547.59494496000002</v>
      </c>
      <c r="FR59">
        <v>536.16944060000003</v>
      </c>
      <c r="FS59">
        <v>668.75748451000004</v>
      </c>
      <c r="FT59">
        <v>729.45125433999999</v>
      </c>
      <c r="FU59">
        <v>734.14611482999999</v>
      </c>
      <c r="FV59">
        <v>942.96127392000005</v>
      </c>
      <c r="FW59">
        <v>961.85954112000002</v>
      </c>
      <c r="FX59">
        <v>809.79786976000003</v>
      </c>
      <c r="FY59">
        <v>649.31460003999996</v>
      </c>
      <c r="FZ59">
        <v>762.59627346000002</v>
      </c>
      <c r="GA59">
        <v>741.18183798999996</v>
      </c>
      <c r="GB59">
        <v>610.66194479000001</v>
      </c>
      <c r="GC59">
        <v>744.04637548000005</v>
      </c>
      <c r="GD59">
        <v>659.08956366999996</v>
      </c>
      <c r="GE59">
        <v>683.36796323999999</v>
      </c>
      <c r="GF59">
        <v>692.19815020999999</v>
      </c>
      <c r="GG59">
        <v>759.42214869999998</v>
      </c>
      <c r="GH59">
        <v>760.35961081000005</v>
      </c>
      <c r="GI59">
        <v>661.96577173000003</v>
      </c>
      <c r="GJ59">
        <v>676.89964551000003</v>
      </c>
      <c r="GK59">
        <v>626.99519637000003</v>
      </c>
      <c r="GL59">
        <v>883.72963519999996</v>
      </c>
      <c r="GM59">
        <v>620.40927367999996</v>
      </c>
      <c r="GN59">
        <v>652.48067662999995</v>
      </c>
      <c r="GO59">
        <v>620.90646834999995</v>
      </c>
      <c r="GP59">
        <v>699.21592127999998</v>
      </c>
      <c r="GQ59">
        <v>673.87559708000003</v>
      </c>
      <c r="GR59">
        <v>570.83104453999999</v>
      </c>
      <c r="GS59">
        <v>0.73</v>
      </c>
      <c r="GT59">
        <v>0.63</v>
      </c>
      <c r="GU59">
        <v>0.13</v>
      </c>
      <c r="GV59">
        <v>3.79</v>
      </c>
      <c r="GW59">
        <v>0.31</v>
      </c>
      <c r="GX59">
        <v>0.48</v>
      </c>
      <c r="GY59">
        <v>0.51</v>
      </c>
      <c r="GZ59">
        <v>0.27</v>
      </c>
      <c r="HA59">
        <v>0.05</v>
      </c>
      <c r="HB59">
        <v>0.51</v>
      </c>
      <c r="HC59">
        <v>0.46</v>
      </c>
      <c r="HD59">
        <v>0.18</v>
      </c>
      <c r="HE59">
        <v>0.04</v>
      </c>
      <c r="HF59">
        <v>0.26</v>
      </c>
      <c r="HG59">
        <v>1.73</v>
      </c>
      <c r="HH59">
        <v>0.04</v>
      </c>
      <c r="HI59">
        <v>3.11</v>
      </c>
      <c r="HJ59">
        <v>2.5299999999999998</v>
      </c>
      <c r="HK59">
        <v>0.2</v>
      </c>
      <c r="HL59">
        <v>0.79</v>
      </c>
      <c r="HM59">
        <v>0.18</v>
      </c>
      <c r="HN59">
        <v>2.74</v>
      </c>
      <c r="HO59">
        <v>0.4</v>
      </c>
      <c r="HP59">
        <v>1.1399999999999999</v>
      </c>
      <c r="HQ59">
        <v>1.17</v>
      </c>
      <c r="HR59">
        <v>0.41</v>
      </c>
      <c r="HS59">
        <v>3.34</v>
      </c>
      <c r="HT59">
        <v>0.22</v>
      </c>
      <c r="HU59">
        <v>0.64</v>
      </c>
      <c r="HV59">
        <v>3.37</v>
      </c>
      <c r="HW59">
        <v>0.08</v>
      </c>
      <c r="HX59">
        <v>0.23</v>
      </c>
      <c r="HY59">
        <v>0.12</v>
      </c>
      <c r="HZ59">
        <v>3.15</v>
      </c>
      <c r="IA59">
        <v>2.25</v>
      </c>
      <c r="IB59">
        <v>4.63</v>
      </c>
      <c r="IC59">
        <v>4.07</v>
      </c>
      <c r="ID59">
        <v>2.5099999999999998</v>
      </c>
      <c r="IE59">
        <v>0.17</v>
      </c>
      <c r="IF59">
        <v>1.25</v>
      </c>
      <c r="IG59">
        <v>4.84</v>
      </c>
      <c r="IH59">
        <v>1.74</v>
      </c>
      <c r="II59">
        <v>2.5</v>
      </c>
      <c r="IJ59">
        <v>3.01</v>
      </c>
      <c r="IK59">
        <v>1.83</v>
      </c>
      <c r="IL59">
        <v>1.66</v>
      </c>
      <c r="IM59">
        <v>0.74</v>
      </c>
      <c r="IN59">
        <v>2.69</v>
      </c>
      <c r="IO59">
        <v>-0.86</v>
      </c>
      <c r="IP59">
        <v>5.0999999999999996</v>
      </c>
      <c r="IQ59">
        <v>6.58</v>
      </c>
      <c r="IR59">
        <v>4.4000000000000004</v>
      </c>
      <c r="IS59">
        <v>4.2300000000000004</v>
      </c>
      <c r="IT59">
        <v>1.05</v>
      </c>
      <c r="IU59">
        <v>3.43</v>
      </c>
      <c r="IV59">
        <v>4.28</v>
      </c>
      <c r="IW59">
        <v>5.94</v>
      </c>
      <c r="IX59">
        <v>3.14</v>
      </c>
      <c r="IY59">
        <v>1.36</v>
      </c>
      <c r="IZ59">
        <v>6.24</v>
      </c>
      <c r="JA59">
        <v>3.09</v>
      </c>
      <c r="JB59">
        <v>1.43</v>
      </c>
      <c r="JC59">
        <v>4.7300000000000004</v>
      </c>
      <c r="JD59">
        <v>0.41</v>
      </c>
      <c r="JE59">
        <v>1.44</v>
      </c>
      <c r="JF59">
        <v>0.56000000000000005</v>
      </c>
      <c r="JG59">
        <v>5.66</v>
      </c>
      <c r="JH59">
        <v>5.38</v>
      </c>
      <c r="JI59">
        <v>5.56</v>
      </c>
      <c r="JJ59">
        <v>10.32</v>
      </c>
      <c r="JK59">
        <v>5.96</v>
      </c>
      <c r="JL59">
        <v>4.99</v>
      </c>
      <c r="JM59">
        <v>4.72</v>
      </c>
      <c r="JN59">
        <v>5.22</v>
      </c>
      <c r="JO59">
        <v>2.52</v>
      </c>
      <c r="JP59">
        <v>4.95</v>
      </c>
      <c r="JQ59">
        <v>3.7</v>
      </c>
      <c r="JR59">
        <v>6.52</v>
      </c>
      <c r="JS59">
        <v>4.9000000000000004</v>
      </c>
      <c r="JT59">
        <v>4.2</v>
      </c>
      <c r="JU59">
        <v>5.44</v>
      </c>
      <c r="JV59">
        <v>3.8</v>
      </c>
      <c r="JW59">
        <v>9.02</v>
      </c>
      <c r="JX59">
        <v>6.65</v>
      </c>
      <c r="JY59">
        <v>5.21</v>
      </c>
      <c r="JZ59">
        <v>5.82</v>
      </c>
      <c r="KA59">
        <v>5.78</v>
      </c>
      <c r="KB59">
        <v>4.82</v>
      </c>
      <c r="KC59">
        <v>5.24</v>
      </c>
      <c r="KD59">
        <v>6.12</v>
      </c>
      <c r="KE59">
        <v>6.74</v>
      </c>
      <c r="KF59">
        <v>4.9400000000000004</v>
      </c>
      <c r="KG59">
        <v>8.74</v>
      </c>
      <c r="KH59">
        <v>7.86</v>
      </c>
      <c r="KI59">
        <v>5.78</v>
      </c>
      <c r="KJ59">
        <v>5.09</v>
      </c>
      <c r="KK59">
        <v>5.2</v>
      </c>
      <c r="KL59">
        <v>5.85</v>
      </c>
      <c r="KM59">
        <v>6.9</v>
      </c>
    </row>
    <row r="60" spans="1:299" x14ac:dyDescent="0.25">
      <c r="A60">
        <v>58</v>
      </c>
      <c r="B60" s="1">
        <v>42186</v>
      </c>
      <c r="C60">
        <v>948.46</v>
      </c>
      <c r="D60">
        <v>949.9</v>
      </c>
      <c r="E60">
        <v>1022.19</v>
      </c>
      <c r="F60">
        <v>1060.4100000000001</v>
      </c>
      <c r="G60">
        <v>944.09</v>
      </c>
      <c r="H60">
        <v>1001.77</v>
      </c>
      <c r="I60">
        <v>913.29</v>
      </c>
      <c r="J60">
        <v>937.07</v>
      </c>
      <c r="K60">
        <v>993.28</v>
      </c>
      <c r="L60">
        <v>878.57</v>
      </c>
      <c r="M60">
        <v>897.3</v>
      </c>
      <c r="N60">
        <v>894.31</v>
      </c>
      <c r="O60">
        <v>886.91</v>
      </c>
      <c r="P60">
        <v>827.83</v>
      </c>
      <c r="Q60">
        <v>927.09</v>
      </c>
      <c r="R60">
        <v>848.34</v>
      </c>
      <c r="S60">
        <v>878.66</v>
      </c>
      <c r="T60">
        <v>861.69</v>
      </c>
      <c r="U60">
        <v>879.5</v>
      </c>
      <c r="V60">
        <v>998.96</v>
      </c>
      <c r="W60">
        <v>884.42</v>
      </c>
      <c r="X60">
        <v>874.68</v>
      </c>
      <c r="Y60">
        <v>1091.0999999999999</v>
      </c>
      <c r="Z60">
        <v>1040.97</v>
      </c>
      <c r="AA60">
        <v>968.31</v>
      </c>
      <c r="AB60">
        <v>950.7</v>
      </c>
      <c r="AC60">
        <v>1042.29</v>
      </c>
      <c r="AD60">
        <v>926.61</v>
      </c>
      <c r="AE60">
        <v>950.34</v>
      </c>
      <c r="AF60">
        <v>953.11</v>
      </c>
      <c r="AG60">
        <v>941.25</v>
      </c>
      <c r="AH60">
        <v>923.21</v>
      </c>
      <c r="AI60">
        <v>998.53</v>
      </c>
      <c r="AJ60">
        <v>509.83</v>
      </c>
      <c r="AK60">
        <v>544.66999999999996</v>
      </c>
      <c r="AL60">
        <v>574.37</v>
      </c>
      <c r="AM60">
        <v>601.47</v>
      </c>
      <c r="AN60">
        <v>555.04</v>
      </c>
      <c r="AO60">
        <v>553.66999999999996</v>
      </c>
      <c r="AP60">
        <v>520</v>
      </c>
      <c r="AQ60">
        <v>550.9</v>
      </c>
      <c r="AR60">
        <v>563.70000000000005</v>
      </c>
      <c r="AS60">
        <v>495.06</v>
      </c>
      <c r="AT60">
        <v>518.42999999999995</v>
      </c>
      <c r="AU60">
        <v>529.13</v>
      </c>
      <c r="AV60">
        <v>502.99</v>
      </c>
      <c r="AW60">
        <v>478.87</v>
      </c>
      <c r="AX60">
        <v>536.66999999999996</v>
      </c>
      <c r="AY60">
        <v>477.3</v>
      </c>
      <c r="AZ60">
        <v>495.82</v>
      </c>
      <c r="BA60">
        <v>491.87</v>
      </c>
      <c r="BB60">
        <v>476.3</v>
      </c>
      <c r="BC60">
        <v>509.36</v>
      </c>
      <c r="BD60">
        <v>483.4</v>
      </c>
      <c r="BE60">
        <v>470.06</v>
      </c>
      <c r="BF60">
        <v>535.11</v>
      </c>
      <c r="BG60">
        <v>517.85</v>
      </c>
      <c r="BH60">
        <v>496.79</v>
      </c>
      <c r="BI60">
        <v>480.23</v>
      </c>
      <c r="BJ60">
        <v>500.73</v>
      </c>
      <c r="BK60">
        <v>520.79999999999995</v>
      </c>
      <c r="BL60">
        <v>545.74</v>
      </c>
      <c r="BM60">
        <v>549.57000000000005</v>
      </c>
      <c r="BN60">
        <v>533.29999999999995</v>
      </c>
      <c r="BO60">
        <v>545.16999999999996</v>
      </c>
      <c r="BP60">
        <v>560.57000000000005</v>
      </c>
      <c r="BQ60">
        <v>438.63</v>
      </c>
      <c r="BR60">
        <v>405.23</v>
      </c>
      <c r="BS60">
        <v>447.82</v>
      </c>
      <c r="BT60">
        <v>458.94</v>
      </c>
      <c r="BU60">
        <v>389.05</v>
      </c>
      <c r="BV60">
        <v>448.1</v>
      </c>
      <c r="BW60">
        <v>393.29</v>
      </c>
      <c r="BX60">
        <v>386.17</v>
      </c>
      <c r="BY60">
        <v>429.58</v>
      </c>
      <c r="BZ60">
        <v>383.51</v>
      </c>
      <c r="CA60">
        <v>378.87</v>
      </c>
      <c r="CB60">
        <v>365.18</v>
      </c>
      <c r="CC60">
        <v>383.92</v>
      </c>
      <c r="CD60">
        <v>348.96</v>
      </c>
      <c r="CE60">
        <v>390.42</v>
      </c>
      <c r="CF60">
        <v>371.04</v>
      </c>
      <c r="CG60">
        <v>382.84</v>
      </c>
      <c r="CH60">
        <v>369.82</v>
      </c>
      <c r="CI60">
        <v>403.2</v>
      </c>
      <c r="CJ60">
        <v>489.6</v>
      </c>
      <c r="CK60">
        <v>401.02</v>
      </c>
      <c r="CL60">
        <v>404.62</v>
      </c>
      <c r="CM60">
        <v>555.99</v>
      </c>
      <c r="CN60">
        <v>523.12</v>
      </c>
      <c r="CO60">
        <v>471.52</v>
      </c>
      <c r="CP60">
        <v>470.47</v>
      </c>
      <c r="CQ60">
        <v>541.55999999999995</v>
      </c>
      <c r="CR60">
        <v>405.81</v>
      </c>
      <c r="CS60">
        <v>404.6</v>
      </c>
      <c r="CT60">
        <v>403.54</v>
      </c>
      <c r="CU60">
        <v>407.95</v>
      </c>
      <c r="CV60">
        <v>378.04</v>
      </c>
      <c r="CW60">
        <v>437.96</v>
      </c>
      <c r="CX60">
        <v>474.77951471</v>
      </c>
      <c r="CY60">
        <v>473.29220341000001</v>
      </c>
      <c r="CZ60">
        <v>569.86592733999998</v>
      </c>
      <c r="DA60">
        <v>562.95918329000006</v>
      </c>
      <c r="DB60">
        <v>462.17677672999997</v>
      </c>
      <c r="DC60">
        <v>416.12134585000001</v>
      </c>
      <c r="DD60">
        <v>437.66204110000001</v>
      </c>
      <c r="DE60">
        <v>455.12115747000001</v>
      </c>
      <c r="DF60">
        <v>522.1674878</v>
      </c>
      <c r="DG60">
        <v>474.59104662999999</v>
      </c>
      <c r="DH60">
        <v>472.74529833999998</v>
      </c>
      <c r="DI60">
        <v>594.26784080000004</v>
      </c>
      <c r="DJ60">
        <v>512.22943540000006</v>
      </c>
      <c r="DK60">
        <v>417.20619110000001</v>
      </c>
      <c r="DL60">
        <v>512.63939296000001</v>
      </c>
      <c r="DM60">
        <v>453.59507342000001</v>
      </c>
      <c r="DN60">
        <v>439.05705451</v>
      </c>
      <c r="DO60">
        <v>457.90479385999998</v>
      </c>
      <c r="DP60">
        <v>465.28024225000001</v>
      </c>
      <c r="DQ60">
        <v>478.10447006999999</v>
      </c>
      <c r="DR60">
        <v>486.71109794</v>
      </c>
      <c r="DS60">
        <v>485.16166841</v>
      </c>
      <c r="DT60">
        <v>497.26967729</v>
      </c>
      <c r="DU60">
        <v>470.09384411000002</v>
      </c>
      <c r="DV60">
        <v>463.13539354</v>
      </c>
      <c r="DW60">
        <v>454.62986124999998</v>
      </c>
      <c r="DX60">
        <v>564.67011558000002</v>
      </c>
      <c r="DY60">
        <v>420.63760121000001</v>
      </c>
      <c r="DZ60">
        <v>485.19538833000001</v>
      </c>
      <c r="EA60">
        <v>448.13007901999998</v>
      </c>
      <c r="EB60">
        <v>537.11780888999999</v>
      </c>
      <c r="EC60">
        <v>487.62694187</v>
      </c>
      <c r="ED60">
        <v>441.06634438999998</v>
      </c>
      <c r="EE60">
        <v>386.16874414</v>
      </c>
      <c r="EF60">
        <v>402.42800942999997</v>
      </c>
      <c r="EG60">
        <v>437.36609241999997</v>
      </c>
      <c r="EH60">
        <v>436.82723554</v>
      </c>
      <c r="EI60">
        <v>409.79296671999998</v>
      </c>
      <c r="EJ60">
        <v>364.47945033000002</v>
      </c>
      <c r="EK60">
        <v>386.99621922</v>
      </c>
      <c r="EL60">
        <v>379.18048885000002</v>
      </c>
      <c r="EM60">
        <v>440.97645857999998</v>
      </c>
      <c r="EN60">
        <v>381.97979223999999</v>
      </c>
      <c r="EO60">
        <v>356.78495528000002</v>
      </c>
      <c r="EP60">
        <v>479.38950290000002</v>
      </c>
      <c r="EQ60">
        <v>404.87264484999997</v>
      </c>
      <c r="ER60">
        <v>338.31673025999999</v>
      </c>
      <c r="ES60">
        <v>426.86056836</v>
      </c>
      <c r="ET60">
        <v>355.65586289999999</v>
      </c>
      <c r="EU60">
        <v>367.07713776000003</v>
      </c>
      <c r="EV60">
        <v>367.24098816999998</v>
      </c>
      <c r="EW60">
        <v>384.81798176000001</v>
      </c>
      <c r="EX60">
        <v>386.49606365</v>
      </c>
      <c r="EY60">
        <v>405.76347504</v>
      </c>
      <c r="EZ60">
        <v>374.28952196</v>
      </c>
      <c r="FA60">
        <v>377.01026518999998</v>
      </c>
      <c r="FB60">
        <v>380.71265791000002</v>
      </c>
      <c r="FC60">
        <v>368.72719957999999</v>
      </c>
      <c r="FD60">
        <v>375.75475283999998</v>
      </c>
      <c r="FE60">
        <v>415.78514983999997</v>
      </c>
      <c r="FF60">
        <v>336.43268118999998</v>
      </c>
      <c r="FG60">
        <v>415.67407582999999</v>
      </c>
      <c r="FH60">
        <v>380.34423403</v>
      </c>
      <c r="FI60">
        <v>466.28589459</v>
      </c>
      <c r="FJ60">
        <v>421.85919068999999</v>
      </c>
      <c r="FK60">
        <v>371.67546141000003</v>
      </c>
      <c r="FL60">
        <v>692.28190609000001</v>
      </c>
      <c r="FM60">
        <v>653.38102757000001</v>
      </c>
      <c r="FN60">
        <v>1023.4333034</v>
      </c>
      <c r="FO60">
        <v>945.09169502999998</v>
      </c>
      <c r="FP60">
        <v>586.68487588000005</v>
      </c>
      <c r="FQ60">
        <v>547.59494496000002</v>
      </c>
      <c r="FR60">
        <v>547.21453108000003</v>
      </c>
      <c r="FS60">
        <v>668.75748451000004</v>
      </c>
      <c r="FT60">
        <v>771.90531734000001</v>
      </c>
      <c r="FU60">
        <v>741.85464904000003</v>
      </c>
      <c r="FV60">
        <v>937.49209853000002</v>
      </c>
      <c r="FW60">
        <v>961.85954112000002</v>
      </c>
      <c r="FX60">
        <v>869.56095255000002</v>
      </c>
      <c r="FY60">
        <v>649.31460003999996</v>
      </c>
      <c r="FZ60">
        <v>762.36749457999997</v>
      </c>
      <c r="GA60">
        <v>741.18183798999996</v>
      </c>
      <c r="GB60">
        <v>611.08940815000005</v>
      </c>
      <c r="GC60">
        <v>744.04637548000005</v>
      </c>
      <c r="GD60">
        <v>659.08956366999996</v>
      </c>
      <c r="GE60">
        <v>683.43630003999999</v>
      </c>
      <c r="GF60">
        <v>690.05233594000003</v>
      </c>
      <c r="GG60">
        <v>780.15437336000002</v>
      </c>
      <c r="GH60">
        <v>760.35961081000005</v>
      </c>
      <c r="GI60">
        <v>661.96577173000003</v>
      </c>
      <c r="GJ60">
        <v>689.89611869999999</v>
      </c>
      <c r="GK60">
        <v>626.80709780999996</v>
      </c>
      <c r="GL60">
        <v>900.96236309000005</v>
      </c>
      <c r="GM60">
        <v>657.13750268000001</v>
      </c>
      <c r="GN60">
        <v>667.87922060000005</v>
      </c>
      <c r="GO60">
        <v>620.90646834999995</v>
      </c>
      <c r="GP60">
        <v>699.21592127999998</v>
      </c>
      <c r="GQ60">
        <v>686.74662097999999</v>
      </c>
      <c r="GR60">
        <v>614.89920117999998</v>
      </c>
      <c r="GS60">
        <v>0.69</v>
      </c>
      <c r="GT60">
        <v>0.74</v>
      </c>
      <c r="GU60">
        <v>0.28999999999999998</v>
      </c>
      <c r="GV60">
        <v>0.06</v>
      </c>
      <c r="GW60">
        <v>0.56000000000000005</v>
      </c>
      <c r="GX60">
        <v>0.17</v>
      </c>
      <c r="GY60">
        <v>0.91</v>
      </c>
      <c r="GZ60">
        <v>0.1</v>
      </c>
      <c r="HA60">
        <v>2.39</v>
      </c>
      <c r="HB60">
        <v>0.65</v>
      </c>
      <c r="HC60">
        <v>0.17</v>
      </c>
      <c r="HD60">
        <v>-0.12</v>
      </c>
      <c r="HE60">
        <v>3.26</v>
      </c>
      <c r="HF60">
        <v>0.35</v>
      </c>
      <c r="HG60">
        <v>0.36</v>
      </c>
      <c r="HH60">
        <v>0.09</v>
      </c>
      <c r="HI60">
        <v>0.08</v>
      </c>
      <c r="HJ60">
        <v>0.5</v>
      </c>
      <c r="HK60">
        <v>0.12</v>
      </c>
      <c r="HL60">
        <v>0.43</v>
      </c>
      <c r="HM60">
        <v>0.52</v>
      </c>
      <c r="HN60">
        <v>1.0900000000000001</v>
      </c>
      <c r="HO60">
        <v>0.17</v>
      </c>
      <c r="HP60">
        <v>0.45</v>
      </c>
      <c r="HQ60">
        <v>1.24</v>
      </c>
      <c r="HR60">
        <v>0.49</v>
      </c>
      <c r="HS60">
        <v>1.52</v>
      </c>
      <c r="HT60">
        <v>2.2400000000000002</v>
      </c>
      <c r="HU60">
        <v>1.08</v>
      </c>
      <c r="HV60">
        <v>0.49</v>
      </c>
      <c r="HW60">
        <v>0.41</v>
      </c>
      <c r="HX60">
        <v>0.46</v>
      </c>
      <c r="HY60">
        <v>3.17</v>
      </c>
      <c r="HZ60">
        <v>3.86</v>
      </c>
      <c r="IA60">
        <v>3.01</v>
      </c>
      <c r="IB60">
        <v>4.93</v>
      </c>
      <c r="IC60">
        <v>4.13</v>
      </c>
      <c r="ID60">
        <v>3.09</v>
      </c>
      <c r="IE60">
        <v>0.34</v>
      </c>
      <c r="IF60">
        <v>2.17</v>
      </c>
      <c r="IG60">
        <v>4.95</v>
      </c>
      <c r="IH60">
        <v>4.17</v>
      </c>
      <c r="II60">
        <v>3.17</v>
      </c>
      <c r="IJ60">
        <v>3.19</v>
      </c>
      <c r="IK60">
        <v>1.71</v>
      </c>
      <c r="IL60">
        <v>4.97</v>
      </c>
      <c r="IM60">
        <v>1.0900000000000001</v>
      </c>
      <c r="IN60">
        <v>3.06</v>
      </c>
      <c r="IO60">
        <v>-0.77</v>
      </c>
      <c r="IP60">
        <v>5.19</v>
      </c>
      <c r="IQ60">
        <v>7.11</v>
      </c>
      <c r="IR60">
        <v>4.5199999999999996</v>
      </c>
      <c r="IS60">
        <v>4.67</v>
      </c>
      <c r="IT60">
        <v>1.58</v>
      </c>
      <c r="IU60">
        <v>4.5599999999999996</v>
      </c>
      <c r="IV60">
        <v>4.46</v>
      </c>
      <c r="IW60">
        <v>6.42</v>
      </c>
      <c r="IX60">
        <v>4.42</v>
      </c>
      <c r="IY60">
        <v>1.85</v>
      </c>
      <c r="IZ60">
        <v>7.86</v>
      </c>
      <c r="JA60">
        <v>5.4</v>
      </c>
      <c r="JB60">
        <v>2.52</v>
      </c>
      <c r="JC60">
        <v>5.24</v>
      </c>
      <c r="JD60">
        <v>0.82</v>
      </c>
      <c r="JE60">
        <v>1.9</v>
      </c>
      <c r="JF60">
        <v>3.75</v>
      </c>
      <c r="JG60">
        <v>5.77</v>
      </c>
      <c r="JH60">
        <v>5.66</v>
      </c>
      <c r="JI60">
        <v>5.23</v>
      </c>
      <c r="JJ60">
        <v>5.74</v>
      </c>
      <c r="JK60">
        <v>6.48</v>
      </c>
      <c r="JL60">
        <v>5.03</v>
      </c>
      <c r="JM60">
        <v>5.56</v>
      </c>
      <c r="JN60">
        <v>4.8</v>
      </c>
      <c r="JO60">
        <v>5</v>
      </c>
      <c r="JP60">
        <v>5.09</v>
      </c>
      <c r="JQ60">
        <v>3.9</v>
      </c>
      <c r="JR60">
        <v>6.33</v>
      </c>
      <c r="JS60">
        <v>5.29</v>
      </c>
      <c r="JT60">
        <v>4.84</v>
      </c>
      <c r="JU60">
        <v>5.3</v>
      </c>
      <c r="JV60">
        <v>3.72</v>
      </c>
      <c r="JW60">
        <v>7.71</v>
      </c>
      <c r="JX60">
        <v>7.13</v>
      </c>
      <c r="JY60">
        <v>5.56</v>
      </c>
      <c r="JZ60">
        <v>6.03</v>
      </c>
      <c r="KA60">
        <v>5.44</v>
      </c>
      <c r="KB60">
        <v>6.06</v>
      </c>
      <c r="KC60">
        <v>5.45</v>
      </c>
      <c r="KD60">
        <v>6.56</v>
      </c>
      <c r="KE60">
        <v>6.56</v>
      </c>
      <c r="KF60">
        <v>4.7</v>
      </c>
      <c r="KG60">
        <v>10.08</v>
      </c>
      <c r="KH60">
        <v>6.16</v>
      </c>
      <c r="KI60">
        <v>5.62</v>
      </c>
      <c r="KJ60">
        <v>5.37</v>
      </c>
      <c r="KK60">
        <v>5.64</v>
      </c>
      <c r="KL60">
        <v>6.26</v>
      </c>
      <c r="KM60">
        <v>4.91</v>
      </c>
    </row>
    <row r="61" spans="1:299" x14ac:dyDescent="0.25">
      <c r="A61">
        <v>59</v>
      </c>
      <c r="B61" s="1">
        <v>42217</v>
      </c>
      <c r="C61">
        <v>955.12</v>
      </c>
      <c r="D61">
        <v>958.81</v>
      </c>
      <c r="E61">
        <v>1020.28</v>
      </c>
      <c r="F61">
        <v>1062.05</v>
      </c>
      <c r="G61">
        <v>974.44</v>
      </c>
      <c r="H61">
        <v>1005.42</v>
      </c>
      <c r="I61">
        <v>916.92</v>
      </c>
      <c r="J61">
        <v>937.59</v>
      </c>
      <c r="K61">
        <v>992.38</v>
      </c>
      <c r="L61">
        <v>879.34</v>
      </c>
      <c r="M61">
        <v>898.14</v>
      </c>
      <c r="N61">
        <v>894.51</v>
      </c>
      <c r="O61">
        <v>885.62</v>
      </c>
      <c r="P61">
        <v>829.31</v>
      </c>
      <c r="Q61">
        <v>928.52</v>
      </c>
      <c r="R61">
        <v>850.75</v>
      </c>
      <c r="S61">
        <v>879.93</v>
      </c>
      <c r="T61">
        <v>862.27</v>
      </c>
      <c r="U61">
        <v>880.16</v>
      </c>
      <c r="V61">
        <v>1000.64</v>
      </c>
      <c r="W61">
        <v>888.77</v>
      </c>
      <c r="X61">
        <v>871.89</v>
      </c>
      <c r="Y61">
        <v>1087</v>
      </c>
      <c r="Z61">
        <v>1043.69</v>
      </c>
      <c r="AA61">
        <v>992.51</v>
      </c>
      <c r="AB61">
        <v>990.33</v>
      </c>
      <c r="AC61">
        <v>1043.55</v>
      </c>
      <c r="AD61">
        <v>946.99</v>
      </c>
      <c r="AE61">
        <v>971.1</v>
      </c>
      <c r="AF61">
        <v>954.55</v>
      </c>
      <c r="AG61">
        <v>971.4</v>
      </c>
      <c r="AH61">
        <v>959.32</v>
      </c>
      <c r="AI61">
        <v>998.51</v>
      </c>
      <c r="AJ61">
        <v>510.89</v>
      </c>
      <c r="AK61">
        <v>549.76</v>
      </c>
      <c r="AL61">
        <v>572.46</v>
      </c>
      <c r="AM61">
        <v>603.11</v>
      </c>
      <c r="AN61">
        <v>551.05999999999995</v>
      </c>
      <c r="AO61">
        <v>557.53</v>
      </c>
      <c r="AP61">
        <v>532.84</v>
      </c>
      <c r="AQ61">
        <v>551.41999999999996</v>
      </c>
      <c r="AR61">
        <v>567.48</v>
      </c>
      <c r="AS61">
        <v>495.82</v>
      </c>
      <c r="AT61">
        <v>519.27</v>
      </c>
      <c r="AU61">
        <v>529.33000000000004</v>
      </c>
      <c r="AV61">
        <v>501.7</v>
      </c>
      <c r="AW61">
        <v>480.35</v>
      </c>
      <c r="AX61">
        <v>538.1</v>
      </c>
      <c r="AY61">
        <v>479.71</v>
      </c>
      <c r="AZ61">
        <v>497.09</v>
      </c>
      <c r="BA61">
        <v>492.45</v>
      </c>
      <c r="BB61">
        <v>476.96</v>
      </c>
      <c r="BC61">
        <v>510.1</v>
      </c>
      <c r="BD61">
        <v>486.38</v>
      </c>
      <c r="BE61">
        <v>467.2</v>
      </c>
      <c r="BF61">
        <v>531.04999999999995</v>
      </c>
      <c r="BG61">
        <v>519.41</v>
      </c>
      <c r="BH61">
        <v>497.49</v>
      </c>
      <c r="BI61">
        <v>479.62</v>
      </c>
      <c r="BJ61">
        <v>501.99</v>
      </c>
      <c r="BK61">
        <v>523.16999999999996</v>
      </c>
      <c r="BL61">
        <v>545.63</v>
      </c>
      <c r="BM61">
        <v>551.01</v>
      </c>
      <c r="BN61">
        <v>528.94000000000005</v>
      </c>
      <c r="BO61">
        <v>548.34</v>
      </c>
      <c r="BP61">
        <v>560.54999999999995</v>
      </c>
      <c r="BQ61">
        <v>444.23</v>
      </c>
      <c r="BR61">
        <v>409.05</v>
      </c>
      <c r="BS61">
        <v>447.82</v>
      </c>
      <c r="BT61">
        <v>458.94</v>
      </c>
      <c r="BU61">
        <v>423.38</v>
      </c>
      <c r="BV61">
        <v>447.89</v>
      </c>
      <c r="BW61">
        <v>384.08</v>
      </c>
      <c r="BX61">
        <v>386.17</v>
      </c>
      <c r="BY61">
        <v>424.9</v>
      </c>
      <c r="BZ61">
        <v>383.52</v>
      </c>
      <c r="CA61">
        <v>378.87</v>
      </c>
      <c r="CB61">
        <v>365.18</v>
      </c>
      <c r="CC61">
        <v>383.92</v>
      </c>
      <c r="CD61">
        <v>348.96</v>
      </c>
      <c r="CE61">
        <v>390.42</v>
      </c>
      <c r="CF61">
        <v>371.04</v>
      </c>
      <c r="CG61">
        <v>382.84</v>
      </c>
      <c r="CH61">
        <v>369.82</v>
      </c>
      <c r="CI61">
        <v>403.2</v>
      </c>
      <c r="CJ61">
        <v>490.54</v>
      </c>
      <c r="CK61">
        <v>402.39</v>
      </c>
      <c r="CL61">
        <v>404.69</v>
      </c>
      <c r="CM61">
        <v>555.95000000000005</v>
      </c>
      <c r="CN61">
        <v>524.28</v>
      </c>
      <c r="CO61">
        <v>495.02</v>
      </c>
      <c r="CP61">
        <v>510.71</v>
      </c>
      <c r="CQ61">
        <v>541.55999999999995</v>
      </c>
      <c r="CR61">
        <v>423.82</v>
      </c>
      <c r="CS61">
        <v>425.47</v>
      </c>
      <c r="CT61">
        <v>403.54</v>
      </c>
      <c r="CU61">
        <v>442.46</v>
      </c>
      <c r="CV61">
        <v>410.98</v>
      </c>
      <c r="CW61">
        <v>437.96</v>
      </c>
      <c r="CX61">
        <v>478.10297130999999</v>
      </c>
      <c r="CY61">
        <v>477.74115011999999</v>
      </c>
      <c r="CZ61">
        <v>568.78318207999996</v>
      </c>
      <c r="DA61">
        <v>563.80362205999995</v>
      </c>
      <c r="DB61">
        <v>477.01265125999998</v>
      </c>
      <c r="DC61">
        <v>417.61938270000002</v>
      </c>
      <c r="DD61">
        <v>439.41268925999998</v>
      </c>
      <c r="DE61">
        <v>455.39423016000001</v>
      </c>
      <c r="DF61">
        <v>521.69753705999995</v>
      </c>
      <c r="DG61">
        <v>475.01817856999998</v>
      </c>
      <c r="DH61">
        <v>473.17076910999998</v>
      </c>
      <c r="DI61">
        <v>594.38669436999999</v>
      </c>
      <c r="DJ61">
        <v>511.46109124999998</v>
      </c>
      <c r="DK61">
        <v>417.95716224</v>
      </c>
      <c r="DL61">
        <v>513.40835204999996</v>
      </c>
      <c r="DM61">
        <v>454.86513962999999</v>
      </c>
      <c r="DN61">
        <v>439.67173438999998</v>
      </c>
      <c r="DO61">
        <v>458.22532722</v>
      </c>
      <c r="DP61">
        <v>465.65246644000001</v>
      </c>
      <c r="DQ61">
        <v>478.91724766999999</v>
      </c>
      <c r="DR61">
        <v>489.09598232000002</v>
      </c>
      <c r="DS61">
        <v>483.60915107</v>
      </c>
      <c r="DT61">
        <v>495.38005251999999</v>
      </c>
      <c r="DU61">
        <v>471.3160881</v>
      </c>
      <c r="DV61">
        <v>474.71377838000001</v>
      </c>
      <c r="DW61">
        <v>473.58792646000001</v>
      </c>
      <c r="DX61">
        <v>565.34771971999999</v>
      </c>
      <c r="DY61">
        <v>429.89162843999998</v>
      </c>
      <c r="DZ61">
        <v>495.77264780000002</v>
      </c>
      <c r="EA61">
        <v>448.80227414000001</v>
      </c>
      <c r="EB61">
        <v>554.30557877000001</v>
      </c>
      <c r="EC61">
        <v>506.6931553</v>
      </c>
      <c r="ED61">
        <v>441.06634438999998</v>
      </c>
      <c r="EE61">
        <v>386.97969849999998</v>
      </c>
      <c r="EF61">
        <v>406.17058992</v>
      </c>
      <c r="EG61">
        <v>435.92278432000001</v>
      </c>
      <c r="EH61">
        <v>438.00666907999999</v>
      </c>
      <c r="EI61">
        <v>406.84245736000003</v>
      </c>
      <c r="EJ61">
        <v>367.03080648000002</v>
      </c>
      <c r="EK61">
        <v>396.55502582999998</v>
      </c>
      <c r="EL61">
        <v>379.52175129</v>
      </c>
      <c r="EM61">
        <v>443.93100084999998</v>
      </c>
      <c r="EN61">
        <v>382.55276192999997</v>
      </c>
      <c r="EO61">
        <v>357.35581121000001</v>
      </c>
      <c r="EP61">
        <v>479.58125869999998</v>
      </c>
      <c r="EQ61">
        <v>403.81997596999997</v>
      </c>
      <c r="ER61">
        <v>339.36551212000001</v>
      </c>
      <c r="ES61">
        <v>428.01309189</v>
      </c>
      <c r="ET61">
        <v>357.43414221</v>
      </c>
      <c r="EU61">
        <v>368.03153831999998</v>
      </c>
      <c r="EV61">
        <v>367.68167735999998</v>
      </c>
      <c r="EW61">
        <v>385.35672692999998</v>
      </c>
      <c r="EX61">
        <v>387.07580775000002</v>
      </c>
      <c r="EY61">
        <v>408.27920859</v>
      </c>
      <c r="EZ61">
        <v>372.00635588</v>
      </c>
      <c r="FA61">
        <v>374.14498716999998</v>
      </c>
      <c r="FB61">
        <v>381.85479587999998</v>
      </c>
      <c r="FC61">
        <v>369.24341765999998</v>
      </c>
      <c r="FD61">
        <v>375.26627165999997</v>
      </c>
      <c r="FE61">
        <v>416.82461271</v>
      </c>
      <c r="FF61">
        <v>337.98027151999997</v>
      </c>
      <c r="FG61">
        <v>415.59094100999999</v>
      </c>
      <c r="FH61">
        <v>381.33312904000002</v>
      </c>
      <c r="FI61">
        <v>462.46235024999999</v>
      </c>
      <c r="FJ61">
        <v>424.30597399999999</v>
      </c>
      <c r="FK61">
        <v>371.67546141000003</v>
      </c>
      <c r="FL61">
        <v>701.14311449000002</v>
      </c>
      <c r="FM61">
        <v>659.52280923000001</v>
      </c>
      <c r="FN61">
        <v>1023.4333034</v>
      </c>
      <c r="FO61">
        <v>945.09169502999998</v>
      </c>
      <c r="FP61">
        <v>638.43048193000004</v>
      </c>
      <c r="FQ61">
        <v>547.32114749000004</v>
      </c>
      <c r="FR61">
        <v>534.40971105000006</v>
      </c>
      <c r="FS61">
        <v>668.75748451000004</v>
      </c>
      <c r="FT61">
        <v>763.49154938000004</v>
      </c>
      <c r="FU61">
        <v>741.85464904000003</v>
      </c>
      <c r="FV61">
        <v>937.49209853000002</v>
      </c>
      <c r="FW61">
        <v>961.85954112000002</v>
      </c>
      <c r="FX61">
        <v>869.56095255000002</v>
      </c>
      <c r="FY61">
        <v>649.31460003999996</v>
      </c>
      <c r="FZ61">
        <v>762.36749457999997</v>
      </c>
      <c r="GA61">
        <v>741.18183798999996</v>
      </c>
      <c r="GB61">
        <v>611.08940815000005</v>
      </c>
      <c r="GC61">
        <v>744.04637548000005</v>
      </c>
      <c r="GD61">
        <v>659.08956366999996</v>
      </c>
      <c r="GE61">
        <v>684.73482901</v>
      </c>
      <c r="GF61">
        <v>692.39851388</v>
      </c>
      <c r="GG61">
        <v>780.31040423000002</v>
      </c>
      <c r="GH61">
        <v>760.28357485000004</v>
      </c>
      <c r="GI61">
        <v>663.42209643000001</v>
      </c>
      <c r="GJ61">
        <v>724.25294541000005</v>
      </c>
      <c r="GK61">
        <v>680.39910467000004</v>
      </c>
      <c r="GL61">
        <v>900.96236309000005</v>
      </c>
      <c r="GM61">
        <v>686.31440780000003</v>
      </c>
      <c r="GN61">
        <v>702.34178838000003</v>
      </c>
      <c r="GO61">
        <v>620.90646834999995</v>
      </c>
      <c r="GP61">
        <v>758.36958821999997</v>
      </c>
      <c r="GQ61">
        <v>746.56225167000002</v>
      </c>
      <c r="GR61">
        <v>614.89920117999998</v>
      </c>
      <c r="GS61">
        <v>0.7</v>
      </c>
      <c r="GT61">
        <v>0.94</v>
      </c>
      <c r="GU61">
        <v>-0.19</v>
      </c>
      <c r="GV61">
        <v>0.15</v>
      </c>
      <c r="GW61">
        <v>3.21</v>
      </c>
      <c r="GX61">
        <v>0.36</v>
      </c>
      <c r="GY61">
        <v>0.4</v>
      </c>
      <c r="GZ61">
        <v>0.06</v>
      </c>
      <c r="HA61">
        <v>-0.09</v>
      </c>
      <c r="HB61">
        <v>0.09</v>
      </c>
      <c r="HC61">
        <v>0.09</v>
      </c>
      <c r="HD61">
        <v>0.02</v>
      </c>
      <c r="HE61">
        <v>-0.15</v>
      </c>
      <c r="HF61">
        <v>0.18</v>
      </c>
      <c r="HG61">
        <v>0.15</v>
      </c>
      <c r="HH61">
        <v>0.28000000000000003</v>
      </c>
      <c r="HI61">
        <v>0.14000000000000001</v>
      </c>
      <c r="HJ61">
        <v>7.0000000000000007E-2</v>
      </c>
      <c r="HK61">
        <v>0.08</v>
      </c>
      <c r="HL61">
        <v>0.17</v>
      </c>
      <c r="HM61">
        <v>0.49</v>
      </c>
      <c r="HN61">
        <v>-0.32</v>
      </c>
      <c r="HO61">
        <v>-0.38</v>
      </c>
      <c r="HP61">
        <v>0.26</v>
      </c>
      <c r="HQ61">
        <v>2.5</v>
      </c>
      <c r="HR61">
        <v>4.17</v>
      </c>
      <c r="HS61">
        <v>0.12</v>
      </c>
      <c r="HT61">
        <v>2.2000000000000002</v>
      </c>
      <c r="HU61">
        <v>2.1800000000000002</v>
      </c>
      <c r="HV61">
        <v>0.15</v>
      </c>
      <c r="HW61">
        <v>3.2</v>
      </c>
      <c r="HX61">
        <v>3.91</v>
      </c>
      <c r="HY61">
        <v>0</v>
      </c>
      <c r="HZ61">
        <v>4.58</v>
      </c>
      <c r="IA61">
        <v>3.97</v>
      </c>
      <c r="IB61">
        <v>4.7300000000000004</v>
      </c>
      <c r="IC61">
        <v>4.29</v>
      </c>
      <c r="ID61">
        <v>6.4</v>
      </c>
      <c r="IE61">
        <v>0.7</v>
      </c>
      <c r="IF61">
        <v>2.58</v>
      </c>
      <c r="IG61">
        <v>5.01</v>
      </c>
      <c r="IH61">
        <v>4.07</v>
      </c>
      <c r="II61">
        <v>3.26</v>
      </c>
      <c r="IJ61">
        <v>3.28</v>
      </c>
      <c r="IK61">
        <v>1.73</v>
      </c>
      <c r="IL61">
        <v>4.82</v>
      </c>
      <c r="IM61">
        <v>1.28</v>
      </c>
      <c r="IN61">
        <v>3.21</v>
      </c>
      <c r="IO61">
        <v>-0.49</v>
      </c>
      <c r="IP61">
        <v>5.33</v>
      </c>
      <c r="IQ61">
        <v>7.19</v>
      </c>
      <c r="IR61">
        <v>4.6100000000000003</v>
      </c>
      <c r="IS61">
        <v>4.8499999999999996</v>
      </c>
      <c r="IT61">
        <v>2.08</v>
      </c>
      <c r="IU61">
        <v>4.22</v>
      </c>
      <c r="IV61">
        <v>4.0599999999999996</v>
      </c>
      <c r="IW61">
        <v>6.69</v>
      </c>
      <c r="IX61">
        <v>7.03</v>
      </c>
      <c r="IY61">
        <v>6.1</v>
      </c>
      <c r="IZ61">
        <v>7.99</v>
      </c>
      <c r="JA61">
        <v>7.72</v>
      </c>
      <c r="JB61">
        <v>4.76</v>
      </c>
      <c r="JC61">
        <v>5.4</v>
      </c>
      <c r="JD61">
        <v>4.05</v>
      </c>
      <c r="JE61">
        <v>5.89</v>
      </c>
      <c r="JF61">
        <v>3.75</v>
      </c>
      <c r="JG61">
        <v>5.96</v>
      </c>
      <c r="JH61">
        <v>5.83</v>
      </c>
      <c r="JI61">
        <v>4.8600000000000003</v>
      </c>
      <c r="JJ61">
        <v>5.75</v>
      </c>
      <c r="JK61">
        <v>7.02</v>
      </c>
      <c r="JL61">
        <v>4.9400000000000004</v>
      </c>
      <c r="JM61">
        <v>5.66</v>
      </c>
      <c r="JN61">
        <v>4.75</v>
      </c>
      <c r="JO61">
        <v>5.28</v>
      </c>
      <c r="JP61">
        <v>5.07</v>
      </c>
      <c r="JQ61">
        <v>4.22</v>
      </c>
      <c r="JR61">
        <v>6.22</v>
      </c>
      <c r="JS61">
        <v>5.52</v>
      </c>
      <c r="JT61">
        <v>5.38</v>
      </c>
      <c r="JU61">
        <v>5.26</v>
      </c>
      <c r="JV61">
        <v>3.15</v>
      </c>
      <c r="JW61">
        <v>7.74</v>
      </c>
      <c r="JX61">
        <v>7.39</v>
      </c>
      <c r="JY61">
        <v>5.42</v>
      </c>
      <c r="JZ61">
        <v>6.04</v>
      </c>
      <c r="KA61">
        <v>5.72</v>
      </c>
      <c r="KB61">
        <v>5.77</v>
      </c>
      <c r="KC61">
        <v>4.91</v>
      </c>
      <c r="KD61">
        <v>6.67</v>
      </c>
      <c r="KE61">
        <v>8.35</v>
      </c>
      <c r="KF61">
        <v>6.86</v>
      </c>
      <c r="KG61">
        <v>10.94</v>
      </c>
      <c r="KH61">
        <v>8.33</v>
      </c>
      <c r="KI61">
        <v>5.16</v>
      </c>
      <c r="KJ61">
        <v>5.24</v>
      </c>
      <c r="KK61">
        <v>4.0199999999999996</v>
      </c>
      <c r="KL61">
        <v>6.73</v>
      </c>
      <c r="KM61">
        <v>4.51</v>
      </c>
    </row>
    <row r="62" spans="1:299" x14ac:dyDescent="0.25">
      <c r="A62">
        <v>60</v>
      </c>
      <c r="B62" s="1">
        <v>42248</v>
      </c>
      <c r="C62">
        <v>957.63</v>
      </c>
      <c r="D62">
        <v>964.22</v>
      </c>
      <c r="E62">
        <v>1024.8800000000001</v>
      </c>
      <c r="F62">
        <v>1071.1300000000001</v>
      </c>
      <c r="G62">
        <v>980.12</v>
      </c>
      <c r="H62">
        <v>1010.58</v>
      </c>
      <c r="I62">
        <v>922.52</v>
      </c>
      <c r="J62">
        <v>941.07</v>
      </c>
      <c r="K62">
        <v>995.18</v>
      </c>
      <c r="L62">
        <v>884.95</v>
      </c>
      <c r="M62">
        <v>903.57</v>
      </c>
      <c r="N62">
        <v>898.65</v>
      </c>
      <c r="O62">
        <v>892.83</v>
      </c>
      <c r="P62">
        <v>832.62</v>
      </c>
      <c r="Q62">
        <v>928.34</v>
      </c>
      <c r="R62">
        <v>855.55</v>
      </c>
      <c r="S62">
        <v>888.35</v>
      </c>
      <c r="T62">
        <v>866.71</v>
      </c>
      <c r="U62">
        <v>887.17</v>
      </c>
      <c r="V62">
        <v>1000.24</v>
      </c>
      <c r="W62">
        <v>891.7</v>
      </c>
      <c r="X62">
        <v>879.11</v>
      </c>
      <c r="Y62">
        <v>1082.3499999999999</v>
      </c>
      <c r="Z62">
        <v>1042.3699999999999</v>
      </c>
      <c r="AA62">
        <v>995.06</v>
      </c>
      <c r="AB62">
        <v>991.18</v>
      </c>
      <c r="AC62">
        <v>1052.05</v>
      </c>
      <c r="AD62">
        <v>946.68</v>
      </c>
      <c r="AE62">
        <v>972.21</v>
      </c>
      <c r="AF62">
        <v>953.95</v>
      </c>
      <c r="AG62">
        <v>975.23</v>
      </c>
      <c r="AH62">
        <v>958.95</v>
      </c>
      <c r="AI62">
        <v>999.22</v>
      </c>
      <c r="AJ62">
        <v>512.51</v>
      </c>
      <c r="AK62">
        <v>549.30999999999995</v>
      </c>
      <c r="AL62">
        <v>576.97</v>
      </c>
      <c r="AM62">
        <v>604.89</v>
      </c>
      <c r="AN62">
        <v>556.65</v>
      </c>
      <c r="AO62">
        <v>557.04999999999995</v>
      </c>
      <c r="AP62">
        <v>526.76</v>
      </c>
      <c r="AQ62">
        <v>554.74</v>
      </c>
      <c r="AR62">
        <v>570.12</v>
      </c>
      <c r="AS62">
        <v>500.68</v>
      </c>
      <c r="AT62">
        <v>524.58000000000004</v>
      </c>
      <c r="AU62">
        <v>533.35</v>
      </c>
      <c r="AV62">
        <v>508.47</v>
      </c>
      <c r="AW62">
        <v>482.9</v>
      </c>
      <c r="AX62">
        <v>537.79</v>
      </c>
      <c r="AY62">
        <v>484.39</v>
      </c>
      <c r="AZ62">
        <v>505.39</v>
      </c>
      <c r="BA62">
        <v>495.29</v>
      </c>
      <c r="BB62">
        <v>481.99</v>
      </c>
      <c r="BC62">
        <v>509.52</v>
      </c>
      <c r="BD62">
        <v>489.61</v>
      </c>
      <c r="BE62">
        <v>467.87</v>
      </c>
      <c r="BF62">
        <v>526.4</v>
      </c>
      <c r="BG62">
        <v>518.09</v>
      </c>
      <c r="BH62">
        <v>499.57</v>
      </c>
      <c r="BI62">
        <v>480.47</v>
      </c>
      <c r="BJ62">
        <v>508.7</v>
      </c>
      <c r="BK62">
        <v>522.86</v>
      </c>
      <c r="BL62">
        <v>546.74</v>
      </c>
      <c r="BM62">
        <v>550.41</v>
      </c>
      <c r="BN62">
        <v>532.76</v>
      </c>
      <c r="BO62">
        <v>547.97</v>
      </c>
      <c r="BP62">
        <v>561.26</v>
      </c>
      <c r="BQ62">
        <v>445.12</v>
      </c>
      <c r="BR62">
        <v>414.91</v>
      </c>
      <c r="BS62">
        <v>447.91</v>
      </c>
      <c r="BT62">
        <v>466.24</v>
      </c>
      <c r="BU62">
        <v>423.47</v>
      </c>
      <c r="BV62">
        <v>453.53</v>
      </c>
      <c r="BW62">
        <v>395.76</v>
      </c>
      <c r="BX62">
        <v>386.33</v>
      </c>
      <c r="BY62">
        <v>425.06</v>
      </c>
      <c r="BZ62">
        <v>384.27</v>
      </c>
      <c r="CA62">
        <v>378.99</v>
      </c>
      <c r="CB62">
        <v>365.3</v>
      </c>
      <c r="CC62">
        <v>384.36</v>
      </c>
      <c r="CD62">
        <v>349.72</v>
      </c>
      <c r="CE62">
        <v>390.55</v>
      </c>
      <c r="CF62">
        <v>371.16</v>
      </c>
      <c r="CG62">
        <v>382.96</v>
      </c>
      <c r="CH62">
        <v>371.42</v>
      </c>
      <c r="CI62">
        <v>405.18</v>
      </c>
      <c r="CJ62">
        <v>490.72</v>
      </c>
      <c r="CK62">
        <v>402.09</v>
      </c>
      <c r="CL62">
        <v>411.24</v>
      </c>
      <c r="CM62">
        <v>555.95000000000005</v>
      </c>
      <c r="CN62">
        <v>524.28</v>
      </c>
      <c r="CO62">
        <v>495.49</v>
      </c>
      <c r="CP62">
        <v>510.71</v>
      </c>
      <c r="CQ62">
        <v>543.35</v>
      </c>
      <c r="CR62">
        <v>423.82</v>
      </c>
      <c r="CS62">
        <v>425.47</v>
      </c>
      <c r="CT62">
        <v>403.54</v>
      </c>
      <c r="CU62">
        <v>442.47</v>
      </c>
      <c r="CV62">
        <v>410.98</v>
      </c>
      <c r="CW62">
        <v>437.96</v>
      </c>
      <c r="CX62">
        <v>479.34603903999999</v>
      </c>
      <c r="CY62">
        <v>480.41650055999997</v>
      </c>
      <c r="CZ62">
        <v>571.3427064</v>
      </c>
      <c r="DA62">
        <v>568.59595285</v>
      </c>
      <c r="DB62">
        <v>479.77932464000003</v>
      </c>
      <c r="DC62">
        <v>419.74924155000002</v>
      </c>
      <c r="DD62">
        <v>442.09310665999999</v>
      </c>
      <c r="DE62">
        <v>457.07918881000001</v>
      </c>
      <c r="DF62">
        <v>523.15829015999998</v>
      </c>
      <c r="DG62">
        <v>478.05829490999997</v>
      </c>
      <c r="DH62">
        <v>476.00979372</v>
      </c>
      <c r="DI62">
        <v>597.12087315999997</v>
      </c>
      <c r="DJ62">
        <v>515.60392608999996</v>
      </c>
      <c r="DK62">
        <v>419.62899089000001</v>
      </c>
      <c r="DL62">
        <v>513.30567038000004</v>
      </c>
      <c r="DM62">
        <v>457.41238441000002</v>
      </c>
      <c r="DN62">
        <v>443.89258303999998</v>
      </c>
      <c r="DO62">
        <v>460.56227639000002</v>
      </c>
      <c r="DP62">
        <v>469.37768617</v>
      </c>
      <c r="DQ62">
        <v>478.72568077</v>
      </c>
      <c r="DR62">
        <v>490.70999905999997</v>
      </c>
      <c r="DS62">
        <v>487.62310702000002</v>
      </c>
      <c r="DT62">
        <v>493.24991828999998</v>
      </c>
      <c r="DU62">
        <v>470.70337719000003</v>
      </c>
      <c r="DV62">
        <v>475.9480342</v>
      </c>
      <c r="DW62">
        <v>474.01415558999997</v>
      </c>
      <c r="DX62">
        <v>569.92703625000001</v>
      </c>
      <c r="DY62">
        <v>429.76266095</v>
      </c>
      <c r="DZ62">
        <v>496.31799770999999</v>
      </c>
      <c r="EA62">
        <v>448.53299277999997</v>
      </c>
      <c r="EB62">
        <v>556.46737053000004</v>
      </c>
      <c r="EC62">
        <v>506.49047804000003</v>
      </c>
      <c r="ED62">
        <v>441.37509082999998</v>
      </c>
      <c r="EE62">
        <v>388.21803354000002</v>
      </c>
      <c r="EF62">
        <v>405.84565344999999</v>
      </c>
      <c r="EG62">
        <v>439.36657431999998</v>
      </c>
      <c r="EH62">
        <v>439.32068908999997</v>
      </c>
      <c r="EI62">
        <v>410.95156617999999</v>
      </c>
      <c r="EJ62">
        <v>366.70047875</v>
      </c>
      <c r="EK62">
        <v>392.03429854000001</v>
      </c>
      <c r="EL62">
        <v>381.7988818</v>
      </c>
      <c r="EM62">
        <v>446.01747655000003</v>
      </c>
      <c r="EN62">
        <v>386.30177900000001</v>
      </c>
      <c r="EO62">
        <v>361.00084048000002</v>
      </c>
      <c r="EP62">
        <v>483.22607627000002</v>
      </c>
      <c r="EQ62">
        <v>409.27154565000001</v>
      </c>
      <c r="ER62">
        <v>341.16414932999999</v>
      </c>
      <c r="ES62">
        <v>427.75628403000002</v>
      </c>
      <c r="ET62">
        <v>360.93699679999997</v>
      </c>
      <c r="EU62">
        <v>374.17766501</v>
      </c>
      <c r="EV62">
        <v>369.81423109000002</v>
      </c>
      <c r="EW62">
        <v>389.40297256000002</v>
      </c>
      <c r="EX62">
        <v>386.65002435999997</v>
      </c>
      <c r="EY62">
        <v>410.97385136999998</v>
      </c>
      <c r="EZ62">
        <v>372.52716478000002</v>
      </c>
      <c r="FA62">
        <v>370.85251127999999</v>
      </c>
      <c r="FB62">
        <v>380.90015889</v>
      </c>
      <c r="FC62">
        <v>370.79424001000001</v>
      </c>
      <c r="FD62">
        <v>375.94175095000003</v>
      </c>
      <c r="FE62">
        <v>422.41006252</v>
      </c>
      <c r="FF62">
        <v>337.77748336000002</v>
      </c>
      <c r="FG62">
        <v>416.42212289000003</v>
      </c>
      <c r="FH62">
        <v>380.91366260000001</v>
      </c>
      <c r="FI62">
        <v>465.79207917000002</v>
      </c>
      <c r="FJ62">
        <v>424.00895981999997</v>
      </c>
      <c r="FK62">
        <v>372.15863951</v>
      </c>
      <c r="FL62">
        <v>702.54540071999998</v>
      </c>
      <c r="FM62">
        <v>668.95398539999997</v>
      </c>
      <c r="FN62">
        <v>1023.63799006</v>
      </c>
      <c r="FO62">
        <v>960.11865297999998</v>
      </c>
      <c r="FP62">
        <v>638.55816803000005</v>
      </c>
      <c r="FQ62">
        <v>554.21739394999997</v>
      </c>
      <c r="FR62">
        <v>550.65576626999996</v>
      </c>
      <c r="FS62">
        <v>669.02498749999995</v>
      </c>
      <c r="FT62">
        <v>763.79694600000005</v>
      </c>
      <c r="FU62">
        <v>743.33835834000001</v>
      </c>
      <c r="FV62">
        <v>937.77334615999996</v>
      </c>
      <c r="FW62">
        <v>962.14809897999999</v>
      </c>
      <c r="FX62">
        <v>870.51746960000003</v>
      </c>
      <c r="FY62">
        <v>650.74309215999995</v>
      </c>
      <c r="FZ62">
        <v>762.59620483000003</v>
      </c>
      <c r="GA62">
        <v>741.40419254000005</v>
      </c>
      <c r="GB62">
        <v>611.27273496999999</v>
      </c>
      <c r="GC62">
        <v>747.24577489000001</v>
      </c>
      <c r="GD62">
        <v>662.31910253000001</v>
      </c>
      <c r="GE62">
        <v>685.00872293999998</v>
      </c>
      <c r="GF62">
        <v>691.91383492</v>
      </c>
      <c r="GG62">
        <v>792.95143278</v>
      </c>
      <c r="GH62">
        <v>760.28357485000004</v>
      </c>
      <c r="GI62">
        <v>663.42209643000001</v>
      </c>
      <c r="GJ62">
        <v>724.90477306000002</v>
      </c>
      <c r="GK62">
        <v>680.39910467000004</v>
      </c>
      <c r="GL62">
        <v>903.93553888999998</v>
      </c>
      <c r="GM62">
        <v>686.31440780000003</v>
      </c>
      <c r="GN62">
        <v>702.34178838000003</v>
      </c>
      <c r="GO62">
        <v>620.90646834999995</v>
      </c>
      <c r="GP62">
        <v>758.36958821999997</v>
      </c>
      <c r="GQ62">
        <v>746.56225167000002</v>
      </c>
      <c r="GR62">
        <v>614.89920117999998</v>
      </c>
      <c r="GS62">
        <v>0.26</v>
      </c>
      <c r="GT62">
        <v>0.56000000000000005</v>
      </c>
      <c r="GU62">
        <v>0.45</v>
      </c>
      <c r="GV62">
        <v>0.85</v>
      </c>
      <c r="GW62">
        <v>0.57999999999999996</v>
      </c>
      <c r="GX62">
        <v>0.51</v>
      </c>
      <c r="GY62">
        <v>0.61</v>
      </c>
      <c r="GZ62">
        <v>0.37</v>
      </c>
      <c r="HA62">
        <v>0.28000000000000003</v>
      </c>
      <c r="HB62">
        <v>0.64</v>
      </c>
      <c r="HC62">
        <v>0.6</v>
      </c>
      <c r="HD62">
        <v>0.46</v>
      </c>
      <c r="HE62">
        <v>0.81</v>
      </c>
      <c r="HF62">
        <v>0.4</v>
      </c>
      <c r="HG62">
        <v>-0.02</v>
      </c>
      <c r="HH62">
        <v>0.56000000000000005</v>
      </c>
      <c r="HI62">
        <v>0.96</v>
      </c>
      <c r="HJ62">
        <v>0.51</v>
      </c>
      <c r="HK62">
        <v>0.8</v>
      </c>
      <c r="HL62">
        <v>-0.04</v>
      </c>
      <c r="HM62">
        <v>0.33</v>
      </c>
      <c r="HN62">
        <v>0.83</v>
      </c>
      <c r="HO62">
        <v>-0.43</v>
      </c>
      <c r="HP62">
        <v>-0.13</v>
      </c>
      <c r="HQ62">
        <v>0.26</v>
      </c>
      <c r="HR62">
        <v>0.09</v>
      </c>
      <c r="HS62">
        <v>0.81</v>
      </c>
      <c r="HT62">
        <v>-0.03</v>
      </c>
      <c r="HU62">
        <v>0.11</v>
      </c>
      <c r="HV62">
        <v>-0.06</v>
      </c>
      <c r="HW62">
        <v>0.39</v>
      </c>
      <c r="HX62">
        <v>-0.04</v>
      </c>
      <c r="HY62">
        <v>7.0000000000000007E-2</v>
      </c>
      <c r="HZ62">
        <v>4.8600000000000003</v>
      </c>
      <c r="IA62">
        <v>4.5599999999999996</v>
      </c>
      <c r="IB62">
        <v>5.2</v>
      </c>
      <c r="IC62">
        <v>5.17</v>
      </c>
      <c r="ID62">
        <v>7.01</v>
      </c>
      <c r="IE62">
        <v>1.21</v>
      </c>
      <c r="IF62">
        <v>3.21</v>
      </c>
      <c r="IG62">
        <v>5.4</v>
      </c>
      <c r="IH62">
        <v>4.37</v>
      </c>
      <c r="II62">
        <v>3.92</v>
      </c>
      <c r="IJ62">
        <v>3.9</v>
      </c>
      <c r="IK62">
        <v>2.2000000000000002</v>
      </c>
      <c r="IL62">
        <v>5.66</v>
      </c>
      <c r="IM62">
        <v>1.68</v>
      </c>
      <c r="IN62">
        <v>3.19</v>
      </c>
      <c r="IO62">
        <v>7.0000000000000007E-2</v>
      </c>
      <c r="IP62">
        <v>6.34</v>
      </c>
      <c r="IQ62">
        <v>7.73</v>
      </c>
      <c r="IR62">
        <v>5.44</v>
      </c>
      <c r="IS62">
        <v>4.8099999999999996</v>
      </c>
      <c r="IT62">
        <v>2.41</v>
      </c>
      <c r="IU62">
        <v>5.09</v>
      </c>
      <c r="IV62">
        <v>3.62</v>
      </c>
      <c r="IW62">
        <v>6.56</v>
      </c>
      <c r="IX62">
        <v>7.3</v>
      </c>
      <c r="IY62">
        <v>6.2</v>
      </c>
      <c r="IZ62">
        <v>8.86</v>
      </c>
      <c r="JA62">
        <v>7.69</v>
      </c>
      <c r="JB62">
        <v>4.87</v>
      </c>
      <c r="JC62">
        <v>5.34</v>
      </c>
      <c r="JD62">
        <v>4.45</v>
      </c>
      <c r="JE62">
        <v>5.85</v>
      </c>
      <c r="JF62">
        <v>3.82</v>
      </c>
      <c r="JG62">
        <v>6.07</v>
      </c>
      <c r="JH62">
        <v>6.36</v>
      </c>
      <c r="JI62">
        <v>5.3</v>
      </c>
      <c r="JJ62">
        <v>6.61</v>
      </c>
      <c r="JK62">
        <v>7.97</v>
      </c>
      <c r="JL62">
        <v>5.29</v>
      </c>
      <c r="JM62">
        <v>6.14</v>
      </c>
      <c r="JN62">
        <v>5.1100000000000003</v>
      </c>
      <c r="JO62">
        <v>4.91</v>
      </c>
      <c r="JP62">
        <v>5.53</v>
      </c>
      <c r="JQ62">
        <v>4.29</v>
      </c>
      <c r="JR62">
        <v>6.41</v>
      </c>
      <c r="JS62">
        <v>6</v>
      </c>
      <c r="JT62">
        <v>5.47</v>
      </c>
      <c r="JU62">
        <v>4.45</v>
      </c>
      <c r="JV62">
        <v>3.83</v>
      </c>
      <c r="JW62">
        <v>8.8699999999999992</v>
      </c>
      <c r="JX62">
        <v>7.55</v>
      </c>
      <c r="JY62">
        <v>6.28</v>
      </c>
      <c r="JZ62">
        <v>5.85</v>
      </c>
      <c r="KA62">
        <v>6.13</v>
      </c>
      <c r="KB62">
        <v>6.77</v>
      </c>
      <c r="KC62">
        <v>4.12</v>
      </c>
      <c r="KD62">
        <v>6.34</v>
      </c>
      <c r="KE62">
        <v>8.35</v>
      </c>
      <c r="KF62">
        <v>7.05</v>
      </c>
      <c r="KG62">
        <v>10.81</v>
      </c>
      <c r="KH62">
        <v>8.1300000000000008</v>
      </c>
      <c r="KI62">
        <v>5.19</v>
      </c>
      <c r="KJ62">
        <v>5.24</v>
      </c>
      <c r="KK62">
        <v>4.45</v>
      </c>
      <c r="KL62">
        <v>6.62</v>
      </c>
      <c r="KM62">
        <v>4.22</v>
      </c>
    </row>
    <row r="63" spans="1:299" x14ac:dyDescent="0.25">
      <c r="A63">
        <v>61</v>
      </c>
      <c r="B63" s="1">
        <v>42278</v>
      </c>
      <c r="C63">
        <v>960.17</v>
      </c>
      <c r="D63">
        <v>987.54</v>
      </c>
      <c r="E63">
        <v>1026.67</v>
      </c>
      <c r="F63">
        <v>1074.46</v>
      </c>
      <c r="G63">
        <v>989.12</v>
      </c>
      <c r="H63">
        <v>1029.05</v>
      </c>
      <c r="I63">
        <v>967.43</v>
      </c>
      <c r="J63">
        <v>948.6</v>
      </c>
      <c r="K63">
        <v>995.28</v>
      </c>
      <c r="L63">
        <v>886.89</v>
      </c>
      <c r="M63">
        <v>907.99</v>
      </c>
      <c r="N63">
        <v>903.92</v>
      </c>
      <c r="O63">
        <v>896.22</v>
      </c>
      <c r="P63">
        <v>833.67</v>
      </c>
      <c r="Q63">
        <v>935.78</v>
      </c>
      <c r="R63">
        <v>854.68</v>
      </c>
      <c r="S63">
        <v>887.37</v>
      </c>
      <c r="T63">
        <v>865.35</v>
      </c>
      <c r="U63">
        <v>887.81</v>
      </c>
      <c r="V63">
        <v>1000.06</v>
      </c>
      <c r="W63">
        <v>889.03</v>
      </c>
      <c r="X63">
        <v>880.95</v>
      </c>
      <c r="Y63">
        <v>1082.26</v>
      </c>
      <c r="Z63">
        <v>1043.48</v>
      </c>
      <c r="AA63">
        <v>994.14</v>
      </c>
      <c r="AB63">
        <v>990.54</v>
      </c>
      <c r="AC63">
        <v>1051.04</v>
      </c>
      <c r="AD63">
        <v>945.38</v>
      </c>
      <c r="AE63">
        <v>972.68</v>
      </c>
      <c r="AF63">
        <v>951.92</v>
      </c>
      <c r="AG63">
        <v>975.57</v>
      </c>
      <c r="AH63">
        <v>960.96</v>
      </c>
      <c r="AI63">
        <v>999.46</v>
      </c>
      <c r="AJ63">
        <v>513.41</v>
      </c>
      <c r="AK63">
        <v>556.62</v>
      </c>
      <c r="AL63">
        <v>578.76</v>
      </c>
      <c r="AM63">
        <v>608.63</v>
      </c>
      <c r="AN63">
        <v>562.12</v>
      </c>
      <c r="AO63">
        <v>532.62</v>
      </c>
      <c r="AP63">
        <v>542.16999999999996</v>
      </c>
      <c r="AQ63">
        <v>557.96</v>
      </c>
      <c r="AR63">
        <v>567.14</v>
      </c>
      <c r="AS63">
        <v>500.91</v>
      </c>
      <c r="AT63">
        <v>525.33000000000004</v>
      </c>
      <c r="AU63">
        <v>532.83000000000004</v>
      </c>
      <c r="AV63">
        <v>511.86</v>
      </c>
      <c r="AW63">
        <v>483.35</v>
      </c>
      <c r="AX63">
        <v>534.66</v>
      </c>
      <c r="AY63">
        <v>482.71</v>
      </c>
      <c r="AZ63">
        <v>504.42</v>
      </c>
      <c r="BA63">
        <v>493.93</v>
      </c>
      <c r="BB63">
        <v>482.63</v>
      </c>
      <c r="BC63">
        <v>509.64</v>
      </c>
      <c r="BD63">
        <v>486.64</v>
      </c>
      <c r="BE63">
        <v>469.71</v>
      </c>
      <c r="BF63">
        <v>528.16999999999996</v>
      </c>
      <c r="BG63">
        <v>519.26</v>
      </c>
      <c r="BH63">
        <v>500.32</v>
      </c>
      <c r="BI63">
        <v>480.21</v>
      </c>
      <c r="BJ63">
        <v>513.34</v>
      </c>
      <c r="BK63">
        <v>521.55999999999995</v>
      </c>
      <c r="BL63">
        <v>547.21</v>
      </c>
      <c r="BM63">
        <v>548.38</v>
      </c>
      <c r="BN63">
        <v>533.11</v>
      </c>
      <c r="BO63">
        <v>549.98</v>
      </c>
      <c r="BP63">
        <v>561.5</v>
      </c>
      <c r="BQ63">
        <v>446.76</v>
      </c>
      <c r="BR63">
        <v>430.92</v>
      </c>
      <c r="BS63">
        <v>447.91</v>
      </c>
      <c r="BT63">
        <v>465.83</v>
      </c>
      <c r="BU63">
        <v>427</v>
      </c>
      <c r="BV63">
        <v>496.43</v>
      </c>
      <c r="BW63">
        <v>425.26</v>
      </c>
      <c r="BX63">
        <v>390.64</v>
      </c>
      <c r="BY63">
        <v>428.14</v>
      </c>
      <c r="BZ63">
        <v>385.98</v>
      </c>
      <c r="CA63">
        <v>382.66</v>
      </c>
      <c r="CB63">
        <v>371.09</v>
      </c>
      <c r="CC63">
        <v>384.36</v>
      </c>
      <c r="CD63">
        <v>350.32</v>
      </c>
      <c r="CE63">
        <v>401.12</v>
      </c>
      <c r="CF63">
        <v>371.97</v>
      </c>
      <c r="CG63">
        <v>382.95</v>
      </c>
      <c r="CH63">
        <v>371.42</v>
      </c>
      <c r="CI63">
        <v>405.18</v>
      </c>
      <c r="CJ63">
        <v>490.42</v>
      </c>
      <c r="CK63">
        <v>402.39</v>
      </c>
      <c r="CL63">
        <v>411.24</v>
      </c>
      <c r="CM63">
        <v>554.09</v>
      </c>
      <c r="CN63">
        <v>524.22</v>
      </c>
      <c r="CO63">
        <v>493.82</v>
      </c>
      <c r="CP63">
        <v>510.33</v>
      </c>
      <c r="CQ63">
        <v>537.70000000000005</v>
      </c>
      <c r="CR63">
        <v>423.82</v>
      </c>
      <c r="CS63">
        <v>425.47</v>
      </c>
      <c r="CT63">
        <v>403.54</v>
      </c>
      <c r="CU63">
        <v>442.46</v>
      </c>
      <c r="CV63">
        <v>410.98</v>
      </c>
      <c r="CW63">
        <v>437.96</v>
      </c>
      <c r="CX63">
        <v>480.64027334999997</v>
      </c>
      <c r="CY63">
        <v>492.04257987</v>
      </c>
      <c r="CZ63">
        <v>572.31398899999999</v>
      </c>
      <c r="DA63">
        <v>570.35860030000003</v>
      </c>
      <c r="DB63">
        <v>484.19329442999998</v>
      </c>
      <c r="DC63">
        <v>427.43065266999997</v>
      </c>
      <c r="DD63">
        <v>463.62304095000002</v>
      </c>
      <c r="DE63">
        <v>460.73582232000001</v>
      </c>
      <c r="DF63">
        <v>523.21060598999998</v>
      </c>
      <c r="DG63">
        <v>479.11002316000003</v>
      </c>
      <c r="DH63">
        <v>478.34224171</v>
      </c>
      <c r="DI63">
        <v>600.64388630999997</v>
      </c>
      <c r="DJ63">
        <v>517.56322101000001</v>
      </c>
      <c r="DK63">
        <v>420.17450858000001</v>
      </c>
      <c r="DL63">
        <v>517.41211573999999</v>
      </c>
      <c r="DM63">
        <v>456.95497203000002</v>
      </c>
      <c r="DN63">
        <v>443.40430120000002</v>
      </c>
      <c r="DO63">
        <v>459.82537674999998</v>
      </c>
      <c r="DP63">
        <v>469.70625054999999</v>
      </c>
      <c r="DQ63">
        <v>478.62993562999998</v>
      </c>
      <c r="DR63">
        <v>489.23786905999998</v>
      </c>
      <c r="DS63">
        <v>488.64711554000002</v>
      </c>
      <c r="DT63">
        <v>493.20059329999998</v>
      </c>
      <c r="DU63">
        <v>471.2211509</v>
      </c>
      <c r="DV63">
        <v>475.51968097000002</v>
      </c>
      <c r="DW63">
        <v>473.7297471</v>
      </c>
      <c r="DX63">
        <v>569.35710920999998</v>
      </c>
      <c r="DY63">
        <v>429.16099322000002</v>
      </c>
      <c r="DZ63">
        <v>496.56615670999997</v>
      </c>
      <c r="EA63">
        <v>447.59107349999999</v>
      </c>
      <c r="EB63">
        <v>556.63431074000005</v>
      </c>
      <c r="EC63">
        <v>507.55410804000002</v>
      </c>
      <c r="ED63">
        <v>441.46336585</v>
      </c>
      <c r="EE63">
        <v>388.91682600000001</v>
      </c>
      <c r="EF63">
        <v>411.24340064</v>
      </c>
      <c r="EG63">
        <v>440.72861069999999</v>
      </c>
      <c r="EH63">
        <v>442.04447735999997</v>
      </c>
      <c r="EI63">
        <v>414.97889153</v>
      </c>
      <c r="EJ63">
        <v>350.60232773000001</v>
      </c>
      <c r="EK63">
        <v>403.52090349000002</v>
      </c>
      <c r="EL63">
        <v>384.01331531</v>
      </c>
      <c r="EM63">
        <v>443.69818566999999</v>
      </c>
      <c r="EN63">
        <v>386.49492988999998</v>
      </c>
      <c r="EO63">
        <v>361.50624166</v>
      </c>
      <c r="EP63">
        <v>482.74285019000001</v>
      </c>
      <c r="EQ63">
        <v>412.01366501000001</v>
      </c>
      <c r="ER63">
        <v>341.47119706000001</v>
      </c>
      <c r="ES63">
        <v>425.27529757999997</v>
      </c>
      <c r="ET63">
        <v>359.67371730999997</v>
      </c>
      <c r="EU63">
        <v>373.46672745000001</v>
      </c>
      <c r="EV63">
        <v>368.81573266999999</v>
      </c>
      <c r="EW63">
        <v>389.90919642</v>
      </c>
      <c r="EX63">
        <v>386.72735435999999</v>
      </c>
      <c r="EY63">
        <v>408.46691088</v>
      </c>
      <c r="EZ63">
        <v>373.98002072000003</v>
      </c>
      <c r="FA63">
        <v>372.11340982000002</v>
      </c>
      <c r="FB63">
        <v>381.77622925999998</v>
      </c>
      <c r="FC63">
        <v>371.35043137000002</v>
      </c>
      <c r="FD63">
        <v>375.75378007</v>
      </c>
      <c r="FE63">
        <v>426.25399408999999</v>
      </c>
      <c r="FF63">
        <v>336.93303965000001</v>
      </c>
      <c r="FG63">
        <v>416.7969028</v>
      </c>
      <c r="FH63">
        <v>379.50428204999997</v>
      </c>
      <c r="FI63">
        <v>466.11813362999999</v>
      </c>
      <c r="FJ63">
        <v>425.57779297000002</v>
      </c>
      <c r="FK63">
        <v>372.30750296999997</v>
      </c>
      <c r="FL63">
        <v>705.14481869999997</v>
      </c>
      <c r="FM63">
        <v>694.77560923999999</v>
      </c>
      <c r="FN63">
        <v>1023.6379901</v>
      </c>
      <c r="FO63">
        <v>959.25454619000004</v>
      </c>
      <c r="FP63">
        <v>643.85820081999998</v>
      </c>
      <c r="FQ63">
        <v>606.64635941999995</v>
      </c>
      <c r="FR63">
        <v>591.67962086</v>
      </c>
      <c r="FS63">
        <v>676.51806736000003</v>
      </c>
      <c r="FT63">
        <v>769.29628401000002</v>
      </c>
      <c r="FU63">
        <v>746.60904712000001</v>
      </c>
      <c r="FV63">
        <v>946.86974762</v>
      </c>
      <c r="FW63">
        <v>977.35003893999999</v>
      </c>
      <c r="FX63">
        <v>870.51746960000003</v>
      </c>
      <c r="FY63">
        <v>651.84935542000005</v>
      </c>
      <c r="FZ63">
        <v>783.26256197999999</v>
      </c>
      <c r="GA63">
        <v>743.03528175999998</v>
      </c>
      <c r="GB63">
        <v>611.27273496999999</v>
      </c>
      <c r="GC63">
        <v>747.24577489000001</v>
      </c>
      <c r="GD63">
        <v>662.31910253000001</v>
      </c>
      <c r="GE63">
        <v>684.59771770999998</v>
      </c>
      <c r="GF63">
        <v>692.39817459999995</v>
      </c>
      <c r="GG63">
        <v>792.95143278</v>
      </c>
      <c r="GH63">
        <v>757.77463905000002</v>
      </c>
      <c r="GI63">
        <v>663.35575421999999</v>
      </c>
      <c r="GJ63">
        <v>722.44009683000002</v>
      </c>
      <c r="GK63">
        <v>679.9228253</v>
      </c>
      <c r="GL63">
        <v>894.53460929000005</v>
      </c>
      <c r="GM63">
        <v>686.31440780000003</v>
      </c>
      <c r="GN63">
        <v>702.34178838000003</v>
      </c>
      <c r="GO63">
        <v>620.90646834999995</v>
      </c>
      <c r="GP63">
        <v>758.36958821999997</v>
      </c>
      <c r="GQ63">
        <v>746.56225167000002</v>
      </c>
      <c r="GR63">
        <v>614.89920117999998</v>
      </c>
      <c r="GS63">
        <v>0.27</v>
      </c>
      <c r="GT63">
        <v>2.42</v>
      </c>
      <c r="GU63">
        <v>0.17</v>
      </c>
      <c r="GV63">
        <v>0.31</v>
      </c>
      <c r="GW63">
        <v>0.92</v>
      </c>
      <c r="GX63">
        <v>1.83</v>
      </c>
      <c r="GY63">
        <v>4.87</v>
      </c>
      <c r="GZ63">
        <v>0.8</v>
      </c>
      <c r="HA63">
        <v>0.01</v>
      </c>
      <c r="HB63">
        <v>0.22</v>
      </c>
      <c r="HC63">
        <v>0.49</v>
      </c>
      <c r="HD63">
        <v>0.59</v>
      </c>
      <c r="HE63">
        <v>0.38</v>
      </c>
      <c r="HF63">
        <v>0.13</v>
      </c>
      <c r="HG63">
        <v>0.8</v>
      </c>
      <c r="HH63">
        <v>-0.1</v>
      </c>
      <c r="HI63">
        <v>-0.11</v>
      </c>
      <c r="HJ63">
        <v>-0.16</v>
      </c>
      <c r="HK63">
        <v>7.0000000000000007E-2</v>
      </c>
      <c r="HL63">
        <v>-0.02</v>
      </c>
      <c r="HM63">
        <v>-0.3</v>
      </c>
      <c r="HN63">
        <v>0.21</v>
      </c>
      <c r="HO63">
        <v>-0.01</v>
      </c>
      <c r="HP63">
        <v>0.11</v>
      </c>
      <c r="HQ63">
        <v>-0.09</v>
      </c>
      <c r="HR63">
        <v>-0.06</v>
      </c>
      <c r="HS63">
        <v>-0.1</v>
      </c>
      <c r="HT63">
        <v>-0.14000000000000001</v>
      </c>
      <c r="HU63">
        <v>0.05</v>
      </c>
      <c r="HV63">
        <v>-0.21</v>
      </c>
      <c r="HW63">
        <v>0.03</v>
      </c>
      <c r="HX63">
        <v>0.21</v>
      </c>
      <c r="HY63">
        <v>0.02</v>
      </c>
      <c r="HZ63">
        <v>5.14</v>
      </c>
      <c r="IA63">
        <v>7.09</v>
      </c>
      <c r="IB63">
        <v>5.38</v>
      </c>
      <c r="IC63">
        <v>5.5</v>
      </c>
      <c r="ID63">
        <v>8</v>
      </c>
      <c r="IE63">
        <v>3.06</v>
      </c>
      <c r="IF63">
        <v>8.24</v>
      </c>
      <c r="IG63">
        <v>6.24</v>
      </c>
      <c r="IH63">
        <v>4.38</v>
      </c>
      <c r="II63">
        <v>4.1500000000000004</v>
      </c>
      <c r="IJ63">
        <v>4.41</v>
      </c>
      <c r="IK63">
        <v>2.8</v>
      </c>
      <c r="IL63">
        <v>6.07</v>
      </c>
      <c r="IM63">
        <v>1.81</v>
      </c>
      <c r="IN63">
        <v>4.0199999999999996</v>
      </c>
      <c r="IO63">
        <v>-0.03</v>
      </c>
      <c r="IP63">
        <v>6.23</v>
      </c>
      <c r="IQ63">
        <v>7.56</v>
      </c>
      <c r="IR63">
        <v>5.52</v>
      </c>
      <c r="IS63">
        <v>4.79</v>
      </c>
      <c r="IT63">
        <v>2.11</v>
      </c>
      <c r="IU63">
        <v>5.31</v>
      </c>
      <c r="IV63">
        <v>3.61</v>
      </c>
      <c r="IW63">
        <v>6.67</v>
      </c>
      <c r="IX63">
        <v>7.21</v>
      </c>
      <c r="IY63">
        <v>6.13</v>
      </c>
      <c r="IZ63">
        <v>8.75</v>
      </c>
      <c r="JA63">
        <v>7.54</v>
      </c>
      <c r="JB63">
        <v>4.93</v>
      </c>
      <c r="JC63">
        <v>5.12</v>
      </c>
      <c r="JD63">
        <v>4.49</v>
      </c>
      <c r="JE63">
        <v>6.07</v>
      </c>
      <c r="JF63">
        <v>3.84</v>
      </c>
      <c r="JG63">
        <v>6.03</v>
      </c>
      <c r="JH63">
        <v>7.27</v>
      </c>
      <c r="JI63">
        <v>5.4</v>
      </c>
      <c r="JJ63">
        <v>6.12</v>
      </c>
      <c r="JK63">
        <v>8.89</v>
      </c>
      <c r="JL63">
        <v>2.95</v>
      </c>
      <c r="JM63">
        <v>8.1300000000000008</v>
      </c>
      <c r="JN63">
        <v>6.22</v>
      </c>
      <c r="JO63">
        <v>4.01</v>
      </c>
      <c r="JP63">
        <v>5.55</v>
      </c>
      <c r="JQ63">
        <v>4.5999999999999996</v>
      </c>
      <c r="JR63">
        <v>6.69</v>
      </c>
      <c r="JS63">
        <v>6.27</v>
      </c>
      <c r="JT63">
        <v>5.99</v>
      </c>
      <c r="JU63">
        <v>4.5999999999999996</v>
      </c>
      <c r="JV63">
        <v>3.66</v>
      </c>
      <c r="JW63">
        <v>8.18</v>
      </c>
      <c r="JX63">
        <v>7.21</v>
      </c>
      <c r="JY63">
        <v>6.09</v>
      </c>
      <c r="JZ63">
        <v>5.6</v>
      </c>
      <c r="KA63">
        <v>5.33</v>
      </c>
      <c r="KB63">
        <v>6.68</v>
      </c>
      <c r="KC63">
        <v>3.76</v>
      </c>
      <c r="KD63">
        <v>6.44</v>
      </c>
      <c r="KE63">
        <v>7.95</v>
      </c>
      <c r="KF63">
        <v>6.86</v>
      </c>
      <c r="KG63">
        <v>10.119999999999999</v>
      </c>
      <c r="KH63">
        <v>7.63</v>
      </c>
      <c r="KI63">
        <v>5.42</v>
      </c>
      <c r="KJ63">
        <v>4.8099999999999996</v>
      </c>
      <c r="KK63">
        <v>4.68</v>
      </c>
      <c r="KL63">
        <v>7.43</v>
      </c>
      <c r="KM63">
        <v>4.1100000000000003</v>
      </c>
    </row>
    <row r="64" spans="1:299" x14ac:dyDescent="0.25">
      <c r="A64">
        <v>62</v>
      </c>
      <c r="B64" s="1">
        <v>42309</v>
      </c>
      <c r="C64">
        <v>962.84</v>
      </c>
      <c r="D64">
        <v>990.96</v>
      </c>
      <c r="E64">
        <v>1031.1099999999999</v>
      </c>
      <c r="F64">
        <v>1074.8399999999999</v>
      </c>
      <c r="G64">
        <v>995.05</v>
      </c>
      <c r="H64">
        <v>1028.8</v>
      </c>
      <c r="I64">
        <v>969.3</v>
      </c>
      <c r="J64">
        <v>952.82</v>
      </c>
      <c r="K64">
        <v>1002.89</v>
      </c>
      <c r="L64">
        <v>890.48</v>
      </c>
      <c r="M64">
        <v>912.72</v>
      </c>
      <c r="N64">
        <v>906.96</v>
      </c>
      <c r="O64">
        <v>896.79</v>
      </c>
      <c r="P64">
        <v>871.9</v>
      </c>
      <c r="Q64">
        <v>936.37</v>
      </c>
      <c r="R64">
        <v>858.69</v>
      </c>
      <c r="S64">
        <v>889.62</v>
      </c>
      <c r="T64">
        <v>866.6</v>
      </c>
      <c r="U64">
        <v>886.92</v>
      </c>
      <c r="V64">
        <v>1001.46</v>
      </c>
      <c r="W64">
        <v>891.23</v>
      </c>
      <c r="X64">
        <v>885.53</v>
      </c>
      <c r="Y64">
        <v>1084.25</v>
      </c>
      <c r="Z64">
        <v>1043.9100000000001</v>
      </c>
      <c r="AA64">
        <v>997.95</v>
      </c>
      <c r="AB64">
        <v>992.68</v>
      </c>
      <c r="AC64">
        <v>1057.0899999999999</v>
      </c>
      <c r="AD64">
        <v>949.81</v>
      </c>
      <c r="AE64">
        <v>975.18</v>
      </c>
      <c r="AF64">
        <v>956.37</v>
      </c>
      <c r="AG64">
        <v>976.53</v>
      </c>
      <c r="AH64">
        <v>963.68</v>
      </c>
      <c r="AI64">
        <v>1002.36</v>
      </c>
      <c r="AJ64">
        <v>515.5</v>
      </c>
      <c r="AK64">
        <v>560.01</v>
      </c>
      <c r="AL64">
        <v>583.20000000000005</v>
      </c>
      <c r="AM64">
        <v>609.01</v>
      </c>
      <c r="AN64">
        <v>568.04999999999995</v>
      </c>
      <c r="AO64">
        <v>532.37</v>
      </c>
      <c r="AP64">
        <v>544.04</v>
      </c>
      <c r="AQ64">
        <v>562.17999999999995</v>
      </c>
      <c r="AR64">
        <v>574.41</v>
      </c>
      <c r="AS64">
        <v>503.68</v>
      </c>
      <c r="AT64">
        <v>530.05999999999995</v>
      </c>
      <c r="AU64">
        <v>536.89</v>
      </c>
      <c r="AV64">
        <v>518.21</v>
      </c>
      <c r="AW64">
        <v>488.06</v>
      </c>
      <c r="AX64">
        <v>535.25</v>
      </c>
      <c r="AY64">
        <v>486.72</v>
      </c>
      <c r="AZ64">
        <v>506.66</v>
      </c>
      <c r="BA64">
        <v>495.18</v>
      </c>
      <c r="BB64">
        <v>481.74</v>
      </c>
      <c r="BC64">
        <v>510.25</v>
      </c>
      <c r="BD64">
        <v>488.24</v>
      </c>
      <c r="BE64">
        <v>474.29</v>
      </c>
      <c r="BF64">
        <v>530.16</v>
      </c>
      <c r="BG64">
        <v>518.41</v>
      </c>
      <c r="BH64">
        <v>503.92</v>
      </c>
      <c r="BI64">
        <v>481.91</v>
      </c>
      <c r="BJ64">
        <v>519.39</v>
      </c>
      <c r="BK64">
        <v>525.99</v>
      </c>
      <c r="BL64">
        <v>549.71</v>
      </c>
      <c r="BM64">
        <v>552.83000000000004</v>
      </c>
      <c r="BN64">
        <v>534.07000000000005</v>
      </c>
      <c r="BO64">
        <v>552.70000000000005</v>
      </c>
      <c r="BP64">
        <v>564.4</v>
      </c>
      <c r="BQ64">
        <v>447.34</v>
      </c>
      <c r="BR64">
        <v>430.95</v>
      </c>
      <c r="BS64">
        <v>447.91</v>
      </c>
      <c r="BT64">
        <v>465.83</v>
      </c>
      <c r="BU64">
        <v>427</v>
      </c>
      <c r="BV64">
        <v>496.43</v>
      </c>
      <c r="BW64">
        <v>425.26</v>
      </c>
      <c r="BX64">
        <v>390.64</v>
      </c>
      <c r="BY64">
        <v>428.48</v>
      </c>
      <c r="BZ64">
        <v>386.8</v>
      </c>
      <c r="CA64">
        <v>382.66</v>
      </c>
      <c r="CB64">
        <v>370.07</v>
      </c>
      <c r="CC64">
        <v>378.58</v>
      </c>
      <c r="CD64">
        <v>383.84</v>
      </c>
      <c r="CE64">
        <v>401.12</v>
      </c>
      <c r="CF64">
        <v>371.97</v>
      </c>
      <c r="CG64">
        <v>382.96</v>
      </c>
      <c r="CH64">
        <v>371.42</v>
      </c>
      <c r="CI64">
        <v>405.18</v>
      </c>
      <c r="CJ64">
        <v>491.21</v>
      </c>
      <c r="CK64">
        <v>402.99</v>
      </c>
      <c r="CL64">
        <v>411.24</v>
      </c>
      <c r="CM64">
        <v>554.09</v>
      </c>
      <c r="CN64">
        <v>525.5</v>
      </c>
      <c r="CO64">
        <v>494.03</v>
      </c>
      <c r="CP64">
        <v>510.77</v>
      </c>
      <c r="CQ64">
        <v>537.70000000000005</v>
      </c>
      <c r="CR64">
        <v>423.82</v>
      </c>
      <c r="CS64">
        <v>425.47</v>
      </c>
      <c r="CT64">
        <v>403.54</v>
      </c>
      <c r="CU64">
        <v>442.46</v>
      </c>
      <c r="CV64">
        <v>410.98</v>
      </c>
      <c r="CW64">
        <v>437.96</v>
      </c>
      <c r="CX64">
        <v>481.98606610000002</v>
      </c>
      <c r="CY64">
        <v>493.76472890000002</v>
      </c>
      <c r="CZ64">
        <v>574.77493919999995</v>
      </c>
      <c r="DA64">
        <v>570.58674370000006</v>
      </c>
      <c r="DB64">
        <v>487.09845419999999</v>
      </c>
      <c r="DC64">
        <v>427.3451665</v>
      </c>
      <c r="DD64">
        <v>464.50392470000003</v>
      </c>
      <c r="DE64">
        <v>462.76305989999997</v>
      </c>
      <c r="DF64">
        <v>527.18700660000002</v>
      </c>
      <c r="DG64">
        <v>481.02646329999999</v>
      </c>
      <c r="DH64">
        <v>480.82962140000001</v>
      </c>
      <c r="DI64">
        <v>602.68607550000002</v>
      </c>
      <c r="DJ64">
        <v>517.87375889999998</v>
      </c>
      <c r="DK64">
        <v>439.46051849999998</v>
      </c>
      <c r="DL64">
        <v>517.72256300000004</v>
      </c>
      <c r="DM64">
        <v>459.10266039999999</v>
      </c>
      <c r="DN64">
        <v>444.512812</v>
      </c>
      <c r="DO64">
        <v>460.46913230000001</v>
      </c>
      <c r="DP64">
        <v>469.23654429999999</v>
      </c>
      <c r="DQ64">
        <v>479.30001750000002</v>
      </c>
      <c r="DR64">
        <v>490.46096369999998</v>
      </c>
      <c r="DS64">
        <v>491.18808050000001</v>
      </c>
      <c r="DT64">
        <v>494.08835440000001</v>
      </c>
      <c r="DU64">
        <v>471.4096394</v>
      </c>
      <c r="DV64">
        <v>477.32665580000003</v>
      </c>
      <c r="DW64">
        <v>474.7719525</v>
      </c>
      <c r="DX64">
        <v>572.65938040000003</v>
      </c>
      <c r="DY64">
        <v>431.17804990000002</v>
      </c>
      <c r="DZ64">
        <v>497.85722870000001</v>
      </c>
      <c r="EA64">
        <v>449.69475160000002</v>
      </c>
      <c r="EB64">
        <v>557.19094510000002</v>
      </c>
      <c r="EC64">
        <v>508.97525949999999</v>
      </c>
      <c r="ED64">
        <v>442.74360960000001</v>
      </c>
      <c r="EE64">
        <v>390.51138500000002</v>
      </c>
      <c r="EF64">
        <v>413.75198540000002</v>
      </c>
      <c r="EG64">
        <v>444.12222100000002</v>
      </c>
      <c r="EH64">
        <v>442.30970409999998</v>
      </c>
      <c r="EI64">
        <v>419.33616990000002</v>
      </c>
      <c r="EJ64">
        <v>350.42702659999998</v>
      </c>
      <c r="EK64">
        <v>404.89287460000003</v>
      </c>
      <c r="EL64">
        <v>386.93181650000002</v>
      </c>
      <c r="EM64">
        <v>449.3775225</v>
      </c>
      <c r="EN64">
        <v>388.62065200000001</v>
      </c>
      <c r="EO64">
        <v>364.7597978</v>
      </c>
      <c r="EP64">
        <v>486.41169589999998</v>
      </c>
      <c r="EQ64">
        <v>417.1226345</v>
      </c>
      <c r="ER64">
        <v>344.78346770000002</v>
      </c>
      <c r="ES64">
        <v>425.7431004</v>
      </c>
      <c r="ET64">
        <v>362.65900920000001</v>
      </c>
      <c r="EU64">
        <v>375.10998110000003</v>
      </c>
      <c r="EV64">
        <v>369.73777200000001</v>
      </c>
      <c r="EW64">
        <v>389.20735989999997</v>
      </c>
      <c r="EX64">
        <v>387.19142720000002</v>
      </c>
      <c r="EY64">
        <v>409.81485170000002</v>
      </c>
      <c r="EZ64">
        <v>377.64502490000001</v>
      </c>
      <c r="FA64">
        <v>373.52744080000002</v>
      </c>
      <c r="FB64">
        <v>381.16538730000002</v>
      </c>
      <c r="FC64">
        <v>374.02415450000001</v>
      </c>
      <c r="FD64">
        <v>377.06891830000001</v>
      </c>
      <c r="FE64">
        <v>431.2837912</v>
      </c>
      <c r="FF64">
        <v>339.79697049999999</v>
      </c>
      <c r="FG64">
        <v>418.71416859999999</v>
      </c>
      <c r="FH64">
        <v>382.57826669999997</v>
      </c>
      <c r="FI64">
        <v>466.95714629999998</v>
      </c>
      <c r="FJ64">
        <v>427.66312420000003</v>
      </c>
      <c r="FK64">
        <v>374.24350199999998</v>
      </c>
      <c r="FL64">
        <v>706.06150700000001</v>
      </c>
      <c r="FM64">
        <v>694.84508679999999</v>
      </c>
      <c r="FN64">
        <v>1023.6379899999999</v>
      </c>
      <c r="FO64">
        <v>959.25454620000005</v>
      </c>
      <c r="FP64">
        <v>643.85820079999996</v>
      </c>
      <c r="FQ64">
        <v>606.64635940000005</v>
      </c>
      <c r="FR64">
        <v>591.67962090000003</v>
      </c>
      <c r="FS64">
        <v>676.51806739999995</v>
      </c>
      <c r="FT64">
        <v>769.91172099999994</v>
      </c>
      <c r="FU64">
        <v>748.17692609999995</v>
      </c>
      <c r="FV64">
        <v>946.86974759999998</v>
      </c>
      <c r="FW64">
        <v>974.71119380000005</v>
      </c>
      <c r="FX64">
        <v>857.4597076</v>
      </c>
      <c r="FY64">
        <v>714.23133870000004</v>
      </c>
      <c r="FZ64">
        <v>783.262562</v>
      </c>
      <c r="GA64">
        <v>743.03528180000001</v>
      </c>
      <c r="GB64">
        <v>611.27273500000001</v>
      </c>
      <c r="GC64">
        <v>747.24577490000001</v>
      </c>
      <c r="GD64">
        <v>662.31910249999999</v>
      </c>
      <c r="GE64">
        <v>685.69307409999999</v>
      </c>
      <c r="GF64">
        <v>693.43677190000005</v>
      </c>
      <c r="GG64">
        <v>792.95143280000002</v>
      </c>
      <c r="GH64">
        <v>757.77463909999994</v>
      </c>
      <c r="GI64">
        <v>664.94780800000001</v>
      </c>
      <c r="GJ64">
        <v>722.72907290000001</v>
      </c>
      <c r="GK64">
        <v>680.53475579999997</v>
      </c>
      <c r="GL64">
        <v>894.53460930000006</v>
      </c>
      <c r="GM64">
        <v>686.31440780000003</v>
      </c>
      <c r="GN64">
        <v>702.34178840000004</v>
      </c>
      <c r="GO64">
        <v>620.90646839999999</v>
      </c>
      <c r="GP64">
        <v>758.36958819999995</v>
      </c>
      <c r="GQ64">
        <v>746.56225170000005</v>
      </c>
      <c r="GR64">
        <v>614.89920119999999</v>
      </c>
      <c r="GS64">
        <v>0.28000000000000003</v>
      </c>
      <c r="GT64">
        <v>0.35</v>
      </c>
      <c r="GU64">
        <v>0.43</v>
      </c>
      <c r="GV64">
        <v>0.04</v>
      </c>
      <c r="GW64">
        <v>0.6</v>
      </c>
      <c r="GX64">
        <v>-0.02</v>
      </c>
      <c r="GY64">
        <v>0.19</v>
      </c>
      <c r="GZ64">
        <v>0.44</v>
      </c>
      <c r="HA64">
        <v>0.76</v>
      </c>
      <c r="HB64">
        <v>0.4</v>
      </c>
      <c r="HC64">
        <v>0.52</v>
      </c>
      <c r="HD64">
        <v>0.34</v>
      </c>
      <c r="HE64">
        <v>0.06</v>
      </c>
      <c r="HF64">
        <v>4.59</v>
      </c>
      <c r="HG64">
        <v>0.06</v>
      </c>
      <c r="HH64">
        <v>0.47</v>
      </c>
      <c r="HI64">
        <v>0.25</v>
      </c>
      <c r="HJ64">
        <v>0.14000000000000001</v>
      </c>
      <c r="HK64">
        <v>-0.1</v>
      </c>
      <c r="HL64">
        <v>0.14000000000000001</v>
      </c>
      <c r="HM64">
        <v>0.25</v>
      </c>
      <c r="HN64">
        <v>0.52</v>
      </c>
      <c r="HO64">
        <v>0.18</v>
      </c>
      <c r="HP64">
        <v>0.04</v>
      </c>
      <c r="HQ64">
        <v>0.38</v>
      </c>
      <c r="HR64">
        <v>0.22</v>
      </c>
      <c r="HS64">
        <v>0.57999999999999996</v>
      </c>
      <c r="HT64">
        <v>0.47</v>
      </c>
      <c r="HU64">
        <v>0.26</v>
      </c>
      <c r="HV64">
        <v>0.47</v>
      </c>
      <c r="HW64">
        <v>0.1</v>
      </c>
      <c r="HX64">
        <v>0.28000000000000003</v>
      </c>
      <c r="HY64">
        <v>0.28999999999999998</v>
      </c>
      <c r="HZ64">
        <v>5.43</v>
      </c>
      <c r="IA64">
        <v>7.46</v>
      </c>
      <c r="IB64">
        <v>5.83</v>
      </c>
      <c r="IC64">
        <v>5.54</v>
      </c>
      <c r="ID64">
        <v>8.65</v>
      </c>
      <c r="IE64">
        <v>3.04</v>
      </c>
      <c r="IF64">
        <v>8.44</v>
      </c>
      <c r="IG64">
        <v>6.71</v>
      </c>
      <c r="IH64">
        <v>5.17</v>
      </c>
      <c r="II64">
        <v>4.57</v>
      </c>
      <c r="IJ64">
        <v>4.95</v>
      </c>
      <c r="IK64">
        <v>3.15</v>
      </c>
      <c r="IL64">
        <v>6.13</v>
      </c>
      <c r="IM64">
        <v>6.49</v>
      </c>
      <c r="IN64">
        <v>4.08</v>
      </c>
      <c r="IO64">
        <v>0.44</v>
      </c>
      <c r="IP64">
        <v>6.49</v>
      </c>
      <c r="IQ64">
        <v>7.71</v>
      </c>
      <c r="IR64">
        <v>5.41</v>
      </c>
      <c r="IS64">
        <v>4.93</v>
      </c>
      <c r="IT64">
        <v>2.36</v>
      </c>
      <c r="IU64">
        <v>5.86</v>
      </c>
      <c r="IV64">
        <v>3.79</v>
      </c>
      <c r="IW64">
        <v>6.72</v>
      </c>
      <c r="IX64">
        <v>7.61</v>
      </c>
      <c r="IY64">
        <v>6.37</v>
      </c>
      <c r="IZ64">
        <v>9.3800000000000008</v>
      </c>
      <c r="JA64">
        <v>8.0399999999999991</v>
      </c>
      <c r="JB64">
        <v>5.2</v>
      </c>
      <c r="JC64">
        <v>5.61</v>
      </c>
      <c r="JD64">
        <v>4.59</v>
      </c>
      <c r="JE64">
        <v>6.37</v>
      </c>
      <c r="JF64">
        <v>4.1399999999999997</v>
      </c>
      <c r="JG64">
        <v>6.12</v>
      </c>
      <c r="JH64">
        <v>7.57</v>
      </c>
      <c r="JI64">
        <v>5.8</v>
      </c>
      <c r="JJ64">
        <v>5.78</v>
      </c>
      <c r="JK64">
        <v>9.35</v>
      </c>
      <c r="JL64">
        <v>3.28</v>
      </c>
      <c r="JM64">
        <v>8.48</v>
      </c>
      <c r="JN64">
        <v>5.88</v>
      </c>
      <c r="JO64">
        <v>4.58</v>
      </c>
      <c r="JP64">
        <v>5.17</v>
      </c>
      <c r="JQ64">
        <v>5.67</v>
      </c>
      <c r="JR64">
        <v>6.48</v>
      </c>
      <c r="JS64">
        <v>6.35</v>
      </c>
      <c r="JT64">
        <v>10.3</v>
      </c>
      <c r="JU64">
        <v>3.95</v>
      </c>
      <c r="JV64">
        <v>0.16</v>
      </c>
      <c r="JW64">
        <v>7.54</v>
      </c>
      <c r="JX64">
        <v>7.3</v>
      </c>
      <c r="JY64">
        <v>5.9</v>
      </c>
      <c r="JZ64">
        <v>5.94</v>
      </c>
      <c r="KA64">
        <v>6.2</v>
      </c>
      <c r="KB64">
        <v>6.61</v>
      </c>
      <c r="KC64">
        <v>4.0999999999999996</v>
      </c>
      <c r="KD64">
        <v>6.55</v>
      </c>
      <c r="KE64">
        <v>8.07</v>
      </c>
      <c r="KF64">
        <v>6.5</v>
      </c>
      <c r="KG64">
        <v>10.35</v>
      </c>
      <c r="KH64">
        <v>8.52</v>
      </c>
      <c r="KI64">
        <v>5.6</v>
      </c>
      <c r="KJ64">
        <v>5.43</v>
      </c>
      <c r="KK64">
        <v>5</v>
      </c>
      <c r="KL64">
        <v>7.32</v>
      </c>
      <c r="KM64">
        <v>4.18</v>
      </c>
    </row>
    <row r="65" spans="1:301" x14ac:dyDescent="0.25">
      <c r="A65">
        <v>63</v>
      </c>
      <c r="B65" s="1">
        <v>42339</v>
      </c>
      <c r="C65">
        <v>963.39</v>
      </c>
      <c r="D65">
        <v>995.18</v>
      </c>
      <c r="E65">
        <v>1032.3</v>
      </c>
      <c r="F65">
        <v>1068.72</v>
      </c>
      <c r="G65">
        <v>995.46</v>
      </c>
      <c r="H65">
        <v>1025.8</v>
      </c>
      <c r="I65">
        <v>973.02</v>
      </c>
      <c r="J65">
        <v>988.34</v>
      </c>
      <c r="K65">
        <v>1009.13</v>
      </c>
      <c r="L65">
        <v>889.98</v>
      </c>
      <c r="M65">
        <v>912.49</v>
      </c>
      <c r="N65">
        <v>905</v>
      </c>
      <c r="O65">
        <v>895.69</v>
      </c>
      <c r="P65">
        <v>868.88</v>
      </c>
      <c r="Q65">
        <v>934.24</v>
      </c>
      <c r="R65">
        <v>858.4</v>
      </c>
      <c r="S65">
        <v>891.27</v>
      </c>
      <c r="T65">
        <v>864.05</v>
      </c>
      <c r="U65">
        <v>887.5</v>
      </c>
      <c r="V65">
        <v>1001.61</v>
      </c>
      <c r="W65">
        <v>891.55</v>
      </c>
      <c r="X65">
        <v>881.99</v>
      </c>
      <c r="Y65">
        <v>1081.69</v>
      </c>
      <c r="Z65">
        <v>1045.3399999999999</v>
      </c>
      <c r="AA65">
        <v>999.77</v>
      </c>
      <c r="AB65">
        <v>996.29</v>
      </c>
      <c r="AC65">
        <v>1055.4100000000001</v>
      </c>
      <c r="AD65">
        <v>952.01</v>
      </c>
      <c r="AE65">
        <v>975.71</v>
      </c>
      <c r="AF65">
        <v>957.68</v>
      </c>
      <c r="AG65">
        <v>980.45</v>
      </c>
      <c r="AH65">
        <v>958.47</v>
      </c>
      <c r="AI65">
        <v>1005.84</v>
      </c>
      <c r="AJ65">
        <v>516.05999999999995</v>
      </c>
      <c r="AK65">
        <v>561.4</v>
      </c>
      <c r="AL65">
        <v>584.39</v>
      </c>
      <c r="AM65">
        <v>602.89</v>
      </c>
      <c r="AN65">
        <v>568.46</v>
      </c>
      <c r="AO65">
        <v>529.03</v>
      </c>
      <c r="AP65">
        <v>547.76</v>
      </c>
      <c r="AQ65">
        <v>557.59</v>
      </c>
      <c r="AR65">
        <v>580.99</v>
      </c>
      <c r="AS65">
        <v>503.87</v>
      </c>
      <c r="AT65">
        <v>529.83000000000004</v>
      </c>
      <c r="AU65">
        <v>534.5</v>
      </c>
      <c r="AV65">
        <v>518.54</v>
      </c>
      <c r="AW65">
        <v>485.06</v>
      </c>
      <c r="AX65">
        <v>533.12</v>
      </c>
      <c r="AY65">
        <v>486.43</v>
      </c>
      <c r="AZ65">
        <v>506.97</v>
      </c>
      <c r="BA65">
        <v>492.63</v>
      </c>
      <c r="BB65">
        <v>484.3</v>
      </c>
      <c r="BC65">
        <v>510.4</v>
      </c>
      <c r="BD65">
        <v>488.56</v>
      </c>
      <c r="BE65">
        <v>470.75</v>
      </c>
      <c r="BF65">
        <v>527.6</v>
      </c>
      <c r="BG65">
        <v>519.84</v>
      </c>
      <c r="BH65">
        <v>506.13</v>
      </c>
      <c r="BI65">
        <v>485.39</v>
      </c>
      <c r="BJ65">
        <v>519.36</v>
      </c>
      <c r="BK65">
        <v>528.19000000000005</v>
      </c>
      <c r="BL65">
        <v>550.19000000000005</v>
      </c>
      <c r="BM65">
        <v>553.82000000000005</v>
      </c>
      <c r="BN65">
        <v>537.99</v>
      </c>
      <c r="BO65">
        <v>547.49</v>
      </c>
      <c r="BP65">
        <v>567.88</v>
      </c>
      <c r="BQ65">
        <v>447.33</v>
      </c>
      <c r="BR65">
        <v>433.78</v>
      </c>
      <c r="BS65">
        <v>447.91</v>
      </c>
      <c r="BT65">
        <v>465.83</v>
      </c>
      <c r="BU65">
        <v>427</v>
      </c>
      <c r="BV65">
        <v>496.77</v>
      </c>
      <c r="BW65">
        <v>425.26</v>
      </c>
      <c r="BX65">
        <v>430.75</v>
      </c>
      <c r="BY65">
        <v>428.14</v>
      </c>
      <c r="BZ65">
        <v>386.11</v>
      </c>
      <c r="CA65">
        <v>382.66</v>
      </c>
      <c r="CB65">
        <v>370.5</v>
      </c>
      <c r="CC65">
        <v>377.15</v>
      </c>
      <c r="CD65">
        <v>383.82</v>
      </c>
      <c r="CE65">
        <v>401.12</v>
      </c>
      <c r="CF65">
        <v>371.97</v>
      </c>
      <c r="CG65">
        <v>384.3</v>
      </c>
      <c r="CH65">
        <v>371.42</v>
      </c>
      <c r="CI65">
        <v>403.2</v>
      </c>
      <c r="CJ65">
        <v>491.21</v>
      </c>
      <c r="CK65">
        <v>402.99</v>
      </c>
      <c r="CL65">
        <v>411.24</v>
      </c>
      <c r="CM65">
        <v>554.09</v>
      </c>
      <c r="CN65">
        <v>525.5</v>
      </c>
      <c r="CO65">
        <v>493.64</v>
      </c>
      <c r="CP65">
        <v>510.9</v>
      </c>
      <c r="CQ65">
        <v>536.04999999999995</v>
      </c>
      <c r="CR65">
        <v>423.82</v>
      </c>
      <c r="CS65">
        <v>425.52</v>
      </c>
      <c r="CT65">
        <v>403.86</v>
      </c>
      <c r="CU65">
        <v>442.46</v>
      </c>
      <c r="CV65">
        <v>410.98</v>
      </c>
      <c r="CW65">
        <v>437.96</v>
      </c>
      <c r="CX65">
        <v>482.27525775999999</v>
      </c>
      <c r="CY65">
        <v>495.88791723000003</v>
      </c>
      <c r="CZ65">
        <v>575.46466908000002</v>
      </c>
      <c r="DA65">
        <v>567.33439929999997</v>
      </c>
      <c r="DB65">
        <v>487.29329358000001</v>
      </c>
      <c r="DC65">
        <v>426.10586555999998</v>
      </c>
      <c r="DD65">
        <v>466.26903964000002</v>
      </c>
      <c r="DE65">
        <v>480.02412207999998</v>
      </c>
      <c r="DF65">
        <v>530.45556604000001</v>
      </c>
      <c r="DG65">
        <v>480.73784737</v>
      </c>
      <c r="DH65">
        <v>480.68537248000001</v>
      </c>
      <c r="DI65">
        <v>601.36016615000005</v>
      </c>
      <c r="DJ65">
        <v>517.25231042999997</v>
      </c>
      <c r="DK65">
        <v>437.92240671000002</v>
      </c>
      <c r="DL65">
        <v>516.53180111999995</v>
      </c>
      <c r="DM65">
        <v>458.9649296</v>
      </c>
      <c r="DN65">
        <v>445.35738629000002</v>
      </c>
      <c r="DO65">
        <v>459.13377179999998</v>
      </c>
      <c r="DP65">
        <v>469.56500987999999</v>
      </c>
      <c r="DQ65">
        <v>479.34794754000001</v>
      </c>
      <c r="DR65">
        <v>490.65714811999999</v>
      </c>
      <c r="DS65">
        <v>489.22332821999998</v>
      </c>
      <c r="DT65">
        <v>492.90254232000001</v>
      </c>
      <c r="DU65">
        <v>472.06961286000001</v>
      </c>
      <c r="DV65">
        <v>478.18584374</v>
      </c>
      <c r="DW65">
        <v>476.48113157</v>
      </c>
      <c r="DX65">
        <v>571.74312542999996</v>
      </c>
      <c r="DY65">
        <v>432.16975939999998</v>
      </c>
      <c r="DZ65">
        <v>498.10615732999997</v>
      </c>
      <c r="EA65">
        <v>450.32432419999998</v>
      </c>
      <c r="EB65">
        <v>559.41970882999999</v>
      </c>
      <c r="EC65">
        <v>506.22679313999998</v>
      </c>
      <c r="ED65">
        <v>444.29321224</v>
      </c>
      <c r="EE65">
        <v>390.94094751</v>
      </c>
      <c r="EF65">
        <v>414.78636533999997</v>
      </c>
      <c r="EG65">
        <v>445.01046544000002</v>
      </c>
      <c r="EH65">
        <v>437.88660700999998</v>
      </c>
      <c r="EI65">
        <v>419.62970521</v>
      </c>
      <c r="EJ65">
        <v>348.21933630000001</v>
      </c>
      <c r="EK65">
        <v>407.64614611000002</v>
      </c>
      <c r="EL65">
        <v>383.75897560999999</v>
      </c>
      <c r="EM65">
        <v>454.54536395999997</v>
      </c>
      <c r="EN65">
        <v>388.77610026000002</v>
      </c>
      <c r="EO65">
        <v>364.61389391</v>
      </c>
      <c r="EP65">
        <v>484.22284322000002</v>
      </c>
      <c r="EQ65">
        <v>417.37290804000003</v>
      </c>
      <c r="ER65">
        <v>342.68028851999998</v>
      </c>
      <c r="ES65">
        <v>424.04012800999999</v>
      </c>
      <c r="ET65">
        <v>362.44141374999998</v>
      </c>
      <c r="EU65">
        <v>375.33504704000001</v>
      </c>
      <c r="EV65">
        <v>367.85210935999999</v>
      </c>
      <c r="EW65">
        <v>391.27015888</v>
      </c>
      <c r="EX65">
        <v>387.30758462</v>
      </c>
      <c r="EY65">
        <v>410.10172209000001</v>
      </c>
      <c r="EZ65">
        <v>374.81268722999999</v>
      </c>
      <c r="FA65">
        <v>371.73450905999999</v>
      </c>
      <c r="FB65">
        <v>382.23265036999999</v>
      </c>
      <c r="FC65">
        <v>375.66986076000001</v>
      </c>
      <c r="FD65">
        <v>379.78381451000001</v>
      </c>
      <c r="FE65">
        <v>431.24066284000003</v>
      </c>
      <c r="FF65">
        <v>341.22411777000002</v>
      </c>
      <c r="FG65">
        <v>419.09101129999999</v>
      </c>
      <c r="FH65">
        <v>383.26690760999998</v>
      </c>
      <c r="FI65">
        <v>470.36593343999999</v>
      </c>
      <c r="FJ65">
        <v>423.64309078999997</v>
      </c>
      <c r="FK65">
        <v>376.56381169999997</v>
      </c>
      <c r="FL65">
        <v>706.06150695999997</v>
      </c>
      <c r="FM65">
        <v>699.43106436999994</v>
      </c>
      <c r="FN65">
        <v>1023.6379901</v>
      </c>
      <c r="FO65">
        <v>959.25454619000004</v>
      </c>
      <c r="FP65">
        <v>643.85820081999998</v>
      </c>
      <c r="FQ65">
        <v>607.07101187000001</v>
      </c>
      <c r="FR65">
        <v>591.67962086</v>
      </c>
      <c r="FS65">
        <v>745.99647288000006</v>
      </c>
      <c r="FT65">
        <v>769.29579165999996</v>
      </c>
      <c r="FU65">
        <v>746.83020765000003</v>
      </c>
      <c r="FV65">
        <v>946.86974762</v>
      </c>
      <c r="FW65">
        <v>975.88084726</v>
      </c>
      <c r="FX65">
        <v>854.20136066999999</v>
      </c>
      <c r="FY65">
        <v>714.15991559999998</v>
      </c>
      <c r="FZ65">
        <v>783.26256197999999</v>
      </c>
      <c r="GA65">
        <v>743.03528175999998</v>
      </c>
      <c r="GB65">
        <v>613.41218953999999</v>
      </c>
      <c r="GC65">
        <v>747.24577489000001</v>
      </c>
      <c r="GD65">
        <v>659.07373892999999</v>
      </c>
      <c r="GE65">
        <v>685.69307405999996</v>
      </c>
      <c r="GF65">
        <v>693.43677186000002</v>
      </c>
      <c r="GG65">
        <v>792.95143278</v>
      </c>
      <c r="GH65">
        <v>757.77463905000002</v>
      </c>
      <c r="GI65">
        <v>664.94780803000003</v>
      </c>
      <c r="GJ65">
        <v>722.15088961000004</v>
      </c>
      <c r="GK65">
        <v>680.73891627</v>
      </c>
      <c r="GL65">
        <v>891.76155200000005</v>
      </c>
      <c r="GM65">
        <v>686.31440780000003</v>
      </c>
      <c r="GN65">
        <v>702.41202255999997</v>
      </c>
      <c r="GO65">
        <v>621.40319351999995</v>
      </c>
      <c r="GP65">
        <v>758.36958821999997</v>
      </c>
      <c r="GQ65">
        <v>746.56225167000002</v>
      </c>
      <c r="GR65">
        <v>614.89920117999998</v>
      </c>
      <c r="GS65">
        <v>0.06</v>
      </c>
      <c r="GT65">
        <v>0.43</v>
      </c>
      <c r="GU65">
        <v>0.12</v>
      </c>
      <c r="GV65">
        <v>-0.56999999999999995</v>
      </c>
      <c r="GW65">
        <v>0.04</v>
      </c>
      <c r="GX65">
        <v>-0.28999999999999998</v>
      </c>
      <c r="GY65">
        <v>0.38</v>
      </c>
      <c r="GZ65">
        <v>3.73</v>
      </c>
      <c r="HA65">
        <v>0.62</v>
      </c>
      <c r="HB65">
        <v>-0.06</v>
      </c>
      <c r="HC65">
        <v>-0.03</v>
      </c>
      <c r="HD65">
        <v>-0.22</v>
      </c>
      <c r="HE65">
        <v>-0.12</v>
      </c>
      <c r="HF65">
        <v>-0.35</v>
      </c>
      <c r="HG65">
        <v>-0.23</v>
      </c>
      <c r="HH65">
        <v>-0.03</v>
      </c>
      <c r="HI65">
        <v>0.19</v>
      </c>
      <c r="HJ65">
        <v>-0.28999999999999998</v>
      </c>
      <c r="HK65">
        <v>7.0000000000000007E-2</v>
      </c>
      <c r="HL65">
        <v>0.01</v>
      </c>
      <c r="HM65">
        <v>0.04</v>
      </c>
      <c r="HN65">
        <v>-0.4</v>
      </c>
      <c r="HO65">
        <v>-0.24</v>
      </c>
      <c r="HP65">
        <v>0.14000000000000001</v>
      </c>
      <c r="HQ65">
        <v>0.18</v>
      </c>
      <c r="HR65">
        <v>0.36</v>
      </c>
      <c r="HS65">
        <v>-0.16</v>
      </c>
      <c r="HT65">
        <v>0.23</v>
      </c>
      <c r="HU65">
        <v>0.05</v>
      </c>
      <c r="HV65">
        <v>0.14000000000000001</v>
      </c>
      <c r="HW65">
        <v>0.4</v>
      </c>
      <c r="HX65">
        <v>-0.54</v>
      </c>
      <c r="HY65">
        <v>0.35</v>
      </c>
      <c r="HZ65">
        <v>5.5</v>
      </c>
      <c r="IA65">
        <v>7.92</v>
      </c>
      <c r="IB65">
        <v>5.96</v>
      </c>
      <c r="IC65">
        <v>4.9400000000000004</v>
      </c>
      <c r="ID65">
        <v>8.69</v>
      </c>
      <c r="IE65">
        <v>2.75</v>
      </c>
      <c r="IF65">
        <v>8.85</v>
      </c>
      <c r="IG65">
        <v>10.69</v>
      </c>
      <c r="IH65">
        <v>5.82</v>
      </c>
      <c r="II65">
        <v>4.51</v>
      </c>
      <c r="IJ65">
        <v>4.92</v>
      </c>
      <c r="IK65">
        <v>2.92</v>
      </c>
      <c r="IL65">
        <v>6</v>
      </c>
      <c r="IM65">
        <v>6.11</v>
      </c>
      <c r="IN65">
        <v>3.84</v>
      </c>
      <c r="IO65">
        <v>0.41</v>
      </c>
      <c r="IP65">
        <v>6.7</v>
      </c>
      <c r="IQ65">
        <v>7.4</v>
      </c>
      <c r="IR65">
        <v>5.49</v>
      </c>
      <c r="IS65">
        <v>4.95</v>
      </c>
      <c r="IT65">
        <v>2.4</v>
      </c>
      <c r="IU65">
        <v>5.43</v>
      </c>
      <c r="IV65">
        <v>3.54</v>
      </c>
      <c r="IW65">
        <v>6.87</v>
      </c>
      <c r="IX65">
        <v>7.81</v>
      </c>
      <c r="IY65">
        <v>6.75</v>
      </c>
      <c r="IZ65">
        <v>9.2100000000000009</v>
      </c>
      <c r="JA65">
        <v>8.2899999999999991</v>
      </c>
      <c r="JB65">
        <v>5.25</v>
      </c>
      <c r="JC65">
        <v>5.76</v>
      </c>
      <c r="JD65">
        <v>5.01</v>
      </c>
      <c r="JE65">
        <v>5.79</v>
      </c>
      <c r="JF65">
        <v>4.51</v>
      </c>
      <c r="JG65">
        <v>5.5</v>
      </c>
      <c r="JH65">
        <v>7.92</v>
      </c>
      <c r="JI65">
        <v>5.96</v>
      </c>
      <c r="JJ65">
        <v>4.9400000000000004</v>
      </c>
      <c r="JK65">
        <v>8.69</v>
      </c>
      <c r="JL65">
        <v>2.75</v>
      </c>
      <c r="JM65">
        <v>8.85</v>
      </c>
      <c r="JN65">
        <v>10.69</v>
      </c>
      <c r="JO65">
        <v>5.82</v>
      </c>
      <c r="JP65">
        <v>4.51</v>
      </c>
      <c r="JQ65">
        <v>4.92</v>
      </c>
      <c r="JR65">
        <v>2.92</v>
      </c>
      <c r="JS65">
        <v>6</v>
      </c>
      <c r="JT65">
        <v>6.11</v>
      </c>
      <c r="JU65">
        <v>3.84</v>
      </c>
      <c r="JV65">
        <v>0.41</v>
      </c>
      <c r="JW65">
        <v>6.7</v>
      </c>
      <c r="JX65">
        <v>7.4</v>
      </c>
      <c r="JY65">
        <v>5.49</v>
      </c>
      <c r="JZ65">
        <v>4.95</v>
      </c>
      <c r="KA65">
        <v>2.4</v>
      </c>
      <c r="KB65">
        <v>5.43</v>
      </c>
      <c r="KC65">
        <v>3.54</v>
      </c>
      <c r="KD65">
        <v>6.87</v>
      </c>
      <c r="KE65">
        <v>7.81</v>
      </c>
      <c r="KF65">
        <v>6.75</v>
      </c>
      <c r="KG65">
        <v>9.2100000000000009</v>
      </c>
      <c r="KH65">
        <v>8.2899999999999991</v>
      </c>
      <c r="KI65">
        <v>5.25</v>
      </c>
      <c r="KJ65">
        <v>5.76</v>
      </c>
      <c r="KK65">
        <v>5.01</v>
      </c>
      <c r="KL65">
        <v>5.79</v>
      </c>
      <c r="KM65">
        <v>4.51</v>
      </c>
    </row>
    <row r="66" spans="1:301" x14ac:dyDescent="0.25">
      <c r="A66">
        <v>64</v>
      </c>
      <c r="B66" s="1">
        <v>42370</v>
      </c>
      <c r="C66">
        <v>968.7</v>
      </c>
      <c r="D66">
        <v>1000.59</v>
      </c>
      <c r="E66">
        <v>1033.8699999999999</v>
      </c>
      <c r="F66">
        <v>1071.92</v>
      </c>
      <c r="G66">
        <v>993.49</v>
      </c>
      <c r="H66">
        <v>1028.0999999999999</v>
      </c>
      <c r="I66">
        <v>980.78</v>
      </c>
      <c r="J66">
        <v>992.52</v>
      </c>
      <c r="K66">
        <v>1032.9100000000001</v>
      </c>
      <c r="L66">
        <v>899.55</v>
      </c>
      <c r="M66">
        <v>915.68</v>
      </c>
      <c r="N66">
        <v>946.81</v>
      </c>
      <c r="O66">
        <v>906.56</v>
      </c>
      <c r="P66">
        <v>875.48</v>
      </c>
      <c r="Q66">
        <v>933.49</v>
      </c>
      <c r="R66">
        <v>862.94</v>
      </c>
      <c r="S66">
        <v>893.47</v>
      </c>
      <c r="T66">
        <v>875.09</v>
      </c>
      <c r="U66">
        <v>901.15</v>
      </c>
      <c r="V66">
        <v>1004.39</v>
      </c>
      <c r="W66">
        <v>894.09</v>
      </c>
      <c r="X66">
        <v>885.38</v>
      </c>
      <c r="Y66">
        <v>1083.26</v>
      </c>
      <c r="Z66">
        <v>1048.69</v>
      </c>
      <c r="AA66">
        <v>1001.65</v>
      </c>
      <c r="AB66">
        <v>999.97</v>
      </c>
      <c r="AC66">
        <v>1055.68</v>
      </c>
      <c r="AD66">
        <v>952.41</v>
      </c>
      <c r="AE66">
        <v>981.5</v>
      </c>
      <c r="AF66">
        <v>962.22</v>
      </c>
      <c r="AG66">
        <v>986.36</v>
      </c>
      <c r="AH66">
        <v>962.3</v>
      </c>
      <c r="AI66">
        <v>1015.07</v>
      </c>
      <c r="AJ66">
        <v>518.13</v>
      </c>
      <c r="AK66">
        <v>565.83000000000004</v>
      </c>
      <c r="AL66">
        <v>585.20000000000005</v>
      </c>
      <c r="AM66">
        <v>605.41999999999996</v>
      </c>
      <c r="AN66">
        <v>566.49</v>
      </c>
      <c r="AO66">
        <v>531.33000000000004</v>
      </c>
      <c r="AP66">
        <v>555.52</v>
      </c>
      <c r="AQ66">
        <v>561.77</v>
      </c>
      <c r="AR66">
        <v>592.96</v>
      </c>
      <c r="AS66">
        <v>506.91</v>
      </c>
      <c r="AT66">
        <v>525.27</v>
      </c>
      <c r="AU66">
        <v>540.22</v>
      </c>
      <c r="AV66">
        <v>521.29</v>
      </c>
      <c r="AW66">
        <v>491.04</v>
      </c>
      <c r="AX66">
        <v>532.37</v>
      </c>
      <c r="AY66">
        <v>490.98</v>
      </c>
      <c r="AZ66">
        <v>501.95</v>
      </c>
      <c r="BA66">
        <v>495.25</v>
      </c>
      <c r="BB66">
        <v>491.8</v>
      </c>
      <c r="BC66">
        <v>510.92</v>
      </c>
      <c r="BD66">
        <v>491.1</v>
      </c>
      <c r="BE66">
        <v>473.22</v>
      </c>
      <c r="BF66">
        <v>529.16999999999996</v>
      </c>
      <c r="BG66">
        <v>518.55999999999995</v>
      </c>
      <c r="BH66">
        <v>508.42</v>
      </c>
      <c r="BI66">
        <v>489.96</v>
      </c>
      <c r="BJ66">
        <v>519.63</v>
      </c>
      <c r="BK66">
        <v>528.59</v>
      </c>
      <c r="BL66">
        <v>552.65</v>
      </c>
      <c r="BM66">
        <v>555.19000000000005</v>
      </c>
      <c r="BN66">
        <v>543.9</v>
      </c>
      <c r="BO66">
        <v>542.33000000000004</v>
      </c>
      <c r="BP66">
        <v>577.11</v>
      </c>
      <c r="BQ66">
        <v>450.57</v>
      </c>
      <c r="BR66">
        <v>434.76</v>
      </c>
      <c r="BS66">
        <v>448.67</v>
      </c>
      <c r="BT66">
        <v>466.5</v>
      </c>
      <c r="BU66">
        <v>427</v>
      </c>
      <c r="BV66">
        <v>496.77</v>
      </c>
      <c r="BW66">
        <v>425.26</v>
      </c>
      <c r="BX66">
        <v>430.75</v>
      </c>
      <c r="BY66">
        <v>439.95</v>
      </c>
      <c r="BZ66">
        <v>392.64</v>
      </c>
      <c r="CA66">
        <v>390.41</v>
      </c>
      <c r="CB66">
        <v>406.59</v>
      </c>
      <c r="CC66">
        <v>385.27</v>
      </c>
      <c r="CD66">
        <v>384.44</v>
      </c>
      <c r="CE66">
        <v>401.12</v>
      </c>
      <c r="CF66">
        <v>371.96</v>
      </c>
      <c r="CG66">
        <v>391.52</v>
      </c>
      <c r="CH66">
        <v>379.84</v>
      </c>
      <c r="CI66">
        <v>409.35</v>
      </c>
      <c r="CJ66">
        <v>493.47</v>
      </c>
      <c r="CK66">
        <v>402.99</v>
      </c>
      <c r="CL66">
        <v>412.16</v>
      </c>
      <c r="CM66">
        <v>554.09</v>
      </c>
      <c r="CN66">
        <v>530.13</v>
      </c>
      <c r="CO66">
        <v>493.23</v>
      </c>
      <c r="CP66">
        <v>510.01</v>
      </c>
      <c r="CQ66">
        <v>536.04999999999995</v>
      </c>
      <c r="CR66">
        <v>423.82</v>
      </c>
      <c r="CS66">
        <v>428.85</v>
      </c>
      <c r="CT66">
        <v>407.03</v>
      </c>
      <c r="CU66">
        <v>442.46</v>
      </c>
      <c r="CV66">
        <v>419.97</v>
      </c>
      <c r="CW66">
        <v>437.96</v>
      </c>
      <c r="CX66">
        <v>484.92777167999998</v>
      </c>
      <c r="CY66">
        <v>498.56571198</v>
      </c>
      <c r="CZ66">
        <v>576.32786608000004</v>
      </c>
      <c r="DA66">
        <v>569.03640250000001</v>
      </c>
      <c r="DB66">
        <v>486.31870699000001</v>
      </c>
      <c r="DC66">
        <v>427.04329846000002</v>
      </c>
      <c r="DD66">
        <v>469.99919196000002</v>
      </c>
      <c r="DE66">
        <v>482.04022338999999</v>
      </c>
      <c r="DF66">
        <v>542.97431740000002</v>
      </c>
      <c r="DG66">
        <v>485.92981612</v>
      </c>
      <c r="DH66">
        <v>482.36777128</v>
      </c>
      <c r="DI66">
        <v>629.14300582999999</v>
      </c>
      <c r="DJ66">
        <v>523.51106339</v>
      </c>
      <c r="DK66">
        <v>441.25061699999998</v>
      </c>
      <c r="DL66">
        <v>516.11857568000005</v>
      </c>
      <c r="DM66">
        <v>461.39744373000002</v>
      </c>
      <c r="DN66">
        <v>446.47077976000003</v>
      </c>
      <c r="DO66">
        <v>465.01068407999998</v>
      </c>
      <c r="DP66">
        <v>476.79631103000003</v>
      </c>
      <c r="DQ66">
        <v>480.69012178999998</v>
      </c>
      <c r="DR66">
        <v>492.03098813000003</v>
      </c>
      <c r="DS66">
        <v>491.08237687000002</v>
      </c>
      <c r="DT66">
        <v>493.64189613000002</v>
      </c>
      <c r="DU66">
        <v>473.58023562</v>
      </c>
      <c r="DV66">
        <v>479.09439684</v>
      </c>
      <c r="DW66">
        <v>478.24411176000001</v>
      </c>
      <c r="DX66">
        <v>571.91464837000001</v>
      </c>
      <c r="DY66">
        <v>432.3426273</v>
      </c>
      <c r="DZ66">
        <v>501.04498366000001</v>
      </c>
      <c r="EA66">
        <v>452.44084851999997</v>
      </c>
      <c r="EB66">
        <v>562.77622708000001</v>
      </c>
      <c r="EC66">
        <v>508.25170030999999</v>
      </c>
      <c r="ED66">
        <v>448.38070979000003</v>
      </c>
      <c r="EE66">
        <v>392.5047113</v>
      </c>
      <c r="EF66">
        <v>418.06317762999998</v>
      </c>
      <c r="EG66">
        <v>445.63348008999998</v>
      </c>
      <c r="EH66">
        <v>439.72573075999998</v>
      </c>
      <c r="EI66">
        <v>418.16100124000002</v>
      </c>
      <c r="EJ66">
        <v>349.71667945000002</v>
      </c>
      <c r="EK66">
        <v>413.43472137999998</v>
      </c>
      <c r="EL66">
        <v>386.63716792999998</v>
      </c>
      <c r="EM66">
        <v>463.90899846000002</v>
      </c>
      <c r="EN66">
        <v>391.10875686000003</v>
      </c>
      <c r="EO66">
        <v>361.47821441999997</v>
      </c>
      <c r="EP66">
        <v>489.40402763999998</v>
      </c>
      <c r="EQ66">
        <v>419.58498444999998</v>
      </c>
      <c r="ER66">
        <v>346.89525607000002</v>
      </c>
      <c r="ES66">
        <v>423.44647183000001</v>
      </c>
      <c r="ET66">
        <v>365.84836303999998</v>
      </c>
      <c r="EU66">
        <v>371.61923007000001</v>
      </c>
      <c r="EV66">
        <v>369.80172554000001</v>
      </c>
      <c r="EW66">
        <v>397.33484634000001</v>
      </c>
      <c r="EX66">
        <v>387.69489220000003</v>
      </c>
      <c r="EY66">
        <v>412.23425104</v>
      </c>
      <c r="EZ66">
        <v>376.76171319999997</v>
      </c>
      <c r="FA66">
        <v>372.84971259000002</v>
      </c>
      <c r="FB66">
        <v>381.27706874</v>
      </c>
      <c r="FC66">
        <v>377.36037513000002</v>
      </c>
      <c r="FD66">
        <v>383.35378236999998</v>
      </c>
      <c r="FE66">
        <v>431.45628317000001</v>
      </c>
      <c r="FF66">
        <v>341.49709705999999</v>
      </c>
      <c r="FG66">
        <v>420.97692085</v>
      </c>
      <c r="FH66">
        <v>384.22507488000002</v>
      </c>
      <c r="FI66">
        <v>475.53995871000001</v>
      </c>
      <c r="FJ66">
        <v>419.66084574000001</v>
      </c>
      <c r="FK66">
        <v>382.70180183000002</v>
      </c>
      <c r="FL66">
        <v>711.14514981000002</v>
      </c>
      <c r="FM66">
        <v>701.03975581999998</v>
      </c>
      <c r="FN66">
        <v>1025.37817468</v>
      </c>
      <c r="FO66">
        <v>960.59750254999994</v>
      </c>
      <c r="FP66">
        <v>643.85820081999998</v>
      </c>
      <c r="FQ66">
        <v>607.07101187000001</v>
      </c>
      <c r="FR66">
        <v>591.67962086</v>
      </c>
      <c r="FS66">
        <v>745.99647288000006</v>
      </c>
      <c r="FT66">
        <v>790.52835550999998</v>
      </c>
      <c r="FU66">
        <v>759.45163816000002</v>
      </c>
      <c r="FV66">
        <v>966.09120350000001</v>
      </c>
      <c r="FW66">
        <v>1070.9316417800001</v>
      </c>
      <c r="FX66">
        <v>872.56668992000004</v>
      </c>
      <c r="FY66">
        <v>715.30257145999997</v>
      </c>
      <c r="FZ66">
        <v>783.26256197999999</v>
      </c>
      <c r="GA66">
        <v>743.03528175999998</v>
      </c>
      <c r="GB66">
        <v>624.9443387</v>
      </c>
      <c r="GC66">
        <v>764.20825397999999</v>
      </c>
      <c r="GD66">
        <v>669.15756713999997</v>
      </c>
      <c r="GE66">
        <v>688.84726220000005</v>
      </c>
      <c r="GF66">
        <v>693.43677186000002</v>
      </c>
      <c r="GG66">
        <v>794.69592593000004</v>
      </c>
      <c r="GH66">
        <v>757.77463905000002</v>
      </c>
      <c r="GI66">
        <v>670.79934874000003</v>
      </c>
      <c r="GJ66">
        <v>721.57316890000004</v>
      </c>
      <c r="GK66">
        <v>679.58166011000003</v>
      </c>
      <c r="GL66">
        <v>891.76155200000005</v>
      </c>
      <c r="GM66">
        <v>686.31440780000003</v>
      </c>
      <c r="GN66">
        <v>707.89083633999996</v>
      </c>
      <c r="GO66">
        <v>626.25013842999999</v>
      </c>
      <c r="GP66">
        <v>758.36958821999997</v>
      </c>
      <c r="GQ66">
        <v>762.91196497999999</v>
      </c>
      <c r="GR66">
        <v>614.89920117999998</v>
      </c>
      <c r="GS66">
        <v>0.55000000000000004</v>
      </c>
      <c r="GT66">
        <v>0.54</v>
      </c>
      <c r="GU66">
        <v>0.15</v>
      </c>
      <c r="GV66">
        <v>0.3</v>
      </c>
      <c r="GW66">
        <v>-0.2</v>
      </c>
      <c r="GX66">
        <v>0.22</v>
      </c>
      <c r="GY66">
        <v>0.8</v>
      </c>
      <c r="GZ66">
        <v>0.42</v>
      </c>
      <c r="HA66">
        <v>2.36</v>
      </c>
      <c r="HB66">
        <v>1.08</v>
      </c>
      <c r="HC66">
        <v>0.35</v>
      </c>
      <c r="HD66">
        <v>4.62</v>
      </c>
      <c r="HE66">
        <v>1.21</v>
      </c>
      <c r="HF66">
        <v>0.76</v>
      </c>
      <c r="HG66">
        <v>-0.08</v>
      </c>
      <c r="HH66">
        <v>0.53</v>
      </c>
      <c r="HI66">
        <v>0.25</v>
      </c>
      <c r="HJ66">
        <v>1.28</v>
      </c>
      <c r="HK66">
        <v>1.54</v>
      </c>
      <c r="HL66">
        <v>0.28000000000000003</v>
      </c>
      <c r="HM66">
        <v>0.28000000000000003</v>
      </c>
      <c r="HN66">
        <v>0.38</v>
      </c>
      <c r="HO66">
        <v>0.15</v>
      </c>
      <c r="HP66">
        <v>0.32</v>
      </c>
      <c r="HQ66">
        <v>0.19</v>
      </c>
      <c r="HR66">
        <v>0.37</v>
      </c>
      <c r="HS66">
        <v>0.03</v>
      </c>
      <c r="HT66">
        <v>0.04</v>
      </c>
      <c r="HU66">
        <v>0.59</v>
      </c>
      <c r="HV66">
        <v>0.47</v>
      </c>
      <c r="HW66">
        <v>0.6</v>
      </c>
      <c r="HX66">
        <v>0.4</v>
      </c>
      <c r="HY66">
        <v>0.92</v>
      </c>
      <c r="HZ66">
        <v>0.55000000000000004</v>
      </c>
      <c r="IA66">
        <v>0.54</v>
      </c>
      <c r="IB66">
        <v>0.15</v>
      </c>
      <c r="IC66">
        <v>0.3</v>
      </c>
      <c r="ID66">
        <v>-0.2</v>
      </c>
      <c r="IE66">
        <v>0.22</v>
      </c>
      <c r="IF66">
        <v>0.8</v>
      </c>
      <c r="IG66">
        <v>0.42</v>
      </c>
      <c r="IH66">
        <v>2.36</v>
      </c>
      <c r="II66">
        <v>1.08</v>
      </c>
      <c r="IJ66">
        <v>0.35</v>
      </c>
      <c r="IK66">
        <v>4.62</v>
      </c>
      <c r="IL66">
        <v>1.21</v>
      </c>
      <c r="IM66">
        <v>0.76</v>
      </c>
      <c r="IN66">
        <v>-0.08</v>
      </c>
      <c r="IO66">
        <v>0.53</v>
      </c>
      <c r="IP66">
        <v>0.25</v>
      </c>
      <c r="IQ66">
        <v>1.28</v>
      </c>
      <c r="IR66">
        <v>1.54</v>
      </c>
      <c r="IS66">
        <v>0.28000000000000003</v>
      </c>
      <c r="IT66">
        <v>0.28000000000000003</v>
      </c>
      <c r="IU66">
        <v>0.38</v>
      </c>
      <c r="IV66">
        <v>0.15</v>
      </c>
      <c r="IW66">
        <v>0.32</v>
      </c>
      <c r="IX66">
        <v>0.19</v>
      </c>
      <c r="IY66">
        <v>0.37</v>
      </c>
      <c r="IZ66">
        <v>0.03</v>
      </c>
      <c r="JA66">
        <v>0.04</v>
      </c>
      <c r="JB66">
        <v>0.59</v>
      </c>
      <c r="JC66">
        <v>0.47</v>
      </c>
      <c r="JD66">
        <v>0.6</v>
      </c>
      <c r="JE66">
        <v>0.4</v>
      </c>
      <c r="JF66">
        <v>0.92</v>
      </c>
      <c r="JG66">
        <v>5.86</v>
      </c>
      <c r="JH66">
        <v>7.73</v>
      </c>
      <c r="JI66">
        <v>5.7</v>
      </c>
      <c r="JJ66">
        <v>5.22</v>
      </c>
      <c r="JK66">
        <v>8.02</v>
      </c>
      <c r="JL66">
        <v>2.64</v>
      </c>
      <c r="JM66">
        <v>9.02</v>
      </c>
      <c r="JN66">
        <v>6.35</v>
      </c>
      <c r="JO66">
        <v>8.39</v>
      </c>
      <c r="JP66">
        <v>5.54</v>
      </c>
      <c r="JQ66">
        <v>5.31</v>
      </c>
      <c r="JR66">
        <v>7.76</v>
      </c>
      <c r="JS66">
        <v>7.35</v>
      </c>
      <c r="JT66">
        <v>6.87</v>
      </c>
      <c r="JU66">
        <v>3.67</v>
      </c>
      <c r="JV66">
        <v>0.64</v>
      </c>
      <c r="JW66">
        <v>6.56</v>
      </c>
      <c r="JX66">
        <v>8.0399999999999991</v>
      </c>
      <c r="JY66">
        <v>7.07</v>
      </c>
      <c r="JZ66">
        <v>5.03</v>
      </c>
      <c r="KA66">
        <v>2.52</v>
      </c>
      <c r="KB66">
        <v>5.72</v>
      </c>
      <c r="KC66">
        <v>3.48</v>
      </c>
      <c r="KD66">
        <v>6.97</v>
      </c>
      <c r="KE66">
        <v>7.79</v>
      </c>
      <c r="KF66">
        <v>7.22</v>
      </c>
      <c r="KG66">
        <v>8.24</v>
      </c>
      <c r="KH66">
        <v>8.3699999999999992</v>
      </c>
      <c r="KI66">
        <v>5.77</v>
      </c>
      <c r="KJ66">
        <v>6.19</v>
      </c>
      <c r="KK66">
        <v>5.64</v>
      </c>
      <c r="KL66">
        <v>6.07</v>
      </c>
      <c r="KM66">
        <v>5.24</v>
      </c>
    </row>
    <row r="67" spans="1:301" x14ac:dyDescent="0.25">
      <c r="A67">
        <v>65</v>
      </c>
      <c r="B67" s="1">
        <v>42401</v>
      </c>
      <c r="C67">
        <v>976.82</v>
      </c>
      <c r="D67">
        <v>1006.32</v>
      </c>
      <c r="E67">
        <v>1037.95</v>
      </c>
      <c r="F67">
        <v>1074.45</v>
      </c>
      <c r="G67">
        <v>998.13</v>
      </c>
      <c r="H67">
        <v>1033.19</v>
      </c>
      <c r="I67">
        <v>988.81</v>
      </c>
      <c r="J67">
        <v>996.65</v>
      </c>
      <c r="K67">
        <v>1035.2</v>
      </c>
      <c r="L67">
        <v>911.11</v>
      </c>
      <c r="M67">
        <v>923.11</v>
      </c>
      <c r="N67">
        <v>952.54</v>
      </c>
      <c r="O67">
        <v>911.56</v>
      </c>
      <c r="P67">
        <v>877.56</v>
      </c>
      <c r="Q67">
        <v>939.66</v>
      </c>
      <c r="R67">
        <v>905.32</v>
      </c>
      <c r="S67">
        <v>898.34</v>
      </c>
      <c r="T67">
        <v>875.75</v>
      </c>
      <c r="U67">
        <v>906.17</v>
      </c>
      <c r="V67">
        <v>1010.58</v>
      </c>
      <c r="W67">
        <v>900.82</v>
      </c>
      <c r="X67">
        <v>891.07</v>
      </c>
      <c r="Y67">
        <v>1087.72</v>
      </c>
      <c r="Z67">
        <v>1055.28</v>
      </c>
      <c r="AA67">
        <v>1011.28</v>
      </c>
      <c r="AB67">
        <v>1003.95</v>
      </c>
      <c r="AC67">
        <v>1062.75</v>
      </c>
      <c r="AD67">
        <v>974.01</v>
      </c>
      <c r="AE67">
        <v>986.11</v>
      </c>
      <c r="AF67">
        <v>968.28</v>
      </c>
      <c r="AG67">
        <v>986.02</v>
      </c>
      <c r="AH67">
        <v>967.63</v>
      </c>
      <c r="AI67">
        <v>1024.32</v>
      </c>
      <c r="AJ67">
        <v>523.53</v>
      </c>
      <c r="AK67">
        <v>571.63</v>
      </c>
      <c r="AL67">
        <v>589.28</v>
      </c>
      <c r="AM67">
        <v>607.95000000000005</v>
      </c>
      <c r="AN67">
        <v>571.19000000000005</v>
      </c>
      <c r="AO67">
        <v>537.69000000000005</v>
      </c>
      <c r="AP67">
        <v>563.54999999999995</v>
      </c>
      <c r="AQ67">
        <v>565.91</v>
      </c>
      <c r="AR67">
        <v>595.25</v>
      </c>
      <c r="AS67">
        <v>512.59</v>
      </c>
      <c r="AT67">
        <v>534.11</v>
      </c>
      <c r="AU67">
        <v>545.5</v>
      </c>
      <c r="AV67">
        <v>527.72</v>
      </c>
      <c r="AW67">
        <v>493.12</v>
      </c>
      <c r="AX67">
        <v>538.54</v>
      </c>
      <c r="AY67">
        <v>496.57</v>
      </c>
      <c r="AZ67">
        <v>506.82</v>
      </c>
      <c r="BA67">
        <v>495.91</v>
      </c>
      <c r="BB67">
        <v>496.82</v>
      </c>
      <c r="BC67">
        <v>516.72</v>
      </c>
      <c r="BD67">
        <v>496.5</v>
      </c>
      <c r="BE67">
        <v>478.4</v>
      </c>
      <c r="BF67">
        <v>533.63</v>
      </c>
      <c r="BG67">
        <v>525.15</v>
      </c>
      <c r="BH67">
        <v>512.78</v>
      </c>
      <c r="BI67">
        <v>491.79</v>
      </c>
      <c r="BJ67">
        <v>526.70000000000005</v>
      </c>
      <c r="BK67">
        <v>534.6</v>
      </c>
      <c r="BL67">
        <v>556.62</v>
      </c>
      <c r="BM67">
        <v>561.05999999999995</v>
      </c>
      <c r="BN67">
        <v>543.55999999999995</v>
      </c>
      <c r="BO67">
        <v>547.66</v>
      </c>
      <c r="BP67">
        <v>583.6</v>
      </c>
      <c r="BQ67">
        <v>453.29</v>
      </c>
      <c r="BR67">
        <v>434.69</v>
      </c>
      <c r="BS67">
        <v>448.67</v>
      </c>
      <c r="BT67">
        <v>466.5</v>
      </c>
      <c r="BU67">
        <v>426.94</v>
      </c>
      <c r="BV67">
        <v>495.5</v>
      </c>
      <c r="BW67">
        <v>425.26</v>
      </c>
      <c r="BX67">
        <v>430.74</v>
      </c>
      <c r="BY67">
        <v>439.95</v>
      </c>
      <c r="BZ67">
        <v>398.52</v>
      </c>
      <c r="CA67">
        <v>389</v>
      </c>
      <c r="CB67">
        <v>407.04</v>
      </c>
      <c r="CC67">
        <v>383.84</v>
      </c>
      <c r="CD67">
        <v>384.44</v>
      </c>
      <c r="CE67">
        <v>401.12</v>
      </c>
      <c r="CF67">
        <v>408.75</v>
      </c>
      <c r="CG67">
        <v>391.52</v>
      </c>
      <c r="CH67">
        <v>379.84</v>
      </c>
      <c r="CI67">
        <v>409.35</v>
      </c>
      <c r="CJ67">
        <v>493.86</v>
      </c>
      <c r="CK67">
        <v>404.32</v>
      </c>
      <c r="CL67">
        <v>412.67</v>
      </c>
      <c r="CM67">
        <v>554.09</v>
      </c>
      <c r="CN67">
        <v>530.13</v>
      </c>
      <c r="CO67">
        <v>498.5</v>
      </c>
      <c r="CP67">
        <v>512.16</v>
      </c>
      <c r="CQ67">
        <v>536.04999999999995</v>
      </c>
      <c r="CR67">
        <v>439.41</v>
      </c>
      <c r="CS67">
        <v>429.49</v>
      </c>
      <c r="CT67">
        <v>407.22</v>
      </c>
      <c r="CU67">
        <v>442.46</v>
      </c>
      <c r="CV67">
        <v>419.97</v>
      </c>
      <c r="CW67">
        <v>440.72</v>
      </c>
      <c r="CX67">
        <v>489.00116500000001</v>
      </c>
      <c r="CY67">
        <v>501.40753649999999</v>
      </c>
      <c r="CZ67">
        <v>578.57554479999999</v>
      </c>
      <c r="DA67">
        <v>570.40208989999996</v>
      </c>
      <c r="DB67">
        <v>488.60440490000002</v>
      </c>
      <c r="DC67">
        <v>429.178515</v>
      </c>
      <c r="DD67">
        <v>473.85318530000001</v>
      </c>
      <c r="DE67">
        <v>484.06479230000002</v>
      </c>
      <c r="DF67">
        <v>544.16886090000003</v>
      </c>
      <c r="DG67">
        <v>492.1983108</v>
      </c>
      <c r="DH67">
        <v>486.27495019999998</v>
      </c>
      <c r="DI67">
        <v>632.98077820000003</v>
      </c>
      <c r="DJ67">
        <v>526.3903742</v>
      </c>
      <c r="DK67">
        <v>442.3096185</v>
      </c>
      <c r="DL67">
        <v>519.52495829999998</v>
      </c>
      <c r="DM67">
        <v>484.05205819999998</v>
      </c>
      <c r="DN67">
        <v>448.92636909999999</v>
      </c>
      <c r="DO67">
        <v>465.38269259999998</v>
      </c>
      <c r="DP67">
        <v>479.46637040000002</v>
      </c>
      <c r="DQ67">
        <v>483.67040059999999</v>
      </c>
      <c r="DR67">
        <v>495.72122050000002</v>
      </c>
      <c r="DS67">
        <v>494.22530410000002</v>
      </c>
      <c r="DT67">
        <v>495.66582790000001</v>
      </c>
      <c r="DU67">
        <v>476.5637911</v>
      </c>
      <c r="DV67">
        <v>483.69370309999999</v>
      </c>
      <c r="DW67">
        <v>480.15708819999998</v>
      </c>
      <c r="DX67">
        <v>575.74647649999997</v>
      </c>
      <c r="DY67">
        <v>442.1568049</v>
      </c>
      <c r="DZ67">
        <v>503.39989509999998</v>
      </c>
      <c r="EA67">
        <v>455.29122589999997</v>
      </c>
      <c r="EB67">
        <v>562.60739420000004</v>
      </c>
      <c r="EC67">
        <v>511.04708470000003</v>
      </c>
      <c r="ED67">
        <v>452.46097429999998</v>
      </c>
      <c r="EE67">
        <v>396.58676029999998</v>
      </c>
      <c r="EF67">
        <v>422.3692284</v>
      </c>
      <c r="EG67">
        <v>448.75291449999997</v>
      </c>
      <c r="EH67">
        <v>441.57257879999997</v>
      </c>
      <c r="EI67">
        <v>421.63173760000001</v>
      </c>
      <c r="EJ67">
        <v>353.91327960000001</v>
      </c>
      <c r="EK67">
        <v>419.42952480000002</v>
      </c>
      <c r="EL67">
        <v>389.49828300000001</v>
      </c>
      <c r="EM67">
        <v>465.71824359999999</v>
      </c>
      <c r="EN67">
        <v>395.48917490000002</v>
      </c>
      <c r="EO67">
        <v>367.55104840000001</v>
      </c>
      <c r="EP67">
        <v>494.20018709999999</v>
      </c>
      <c r="EQ67">
        <v>424.74587980000001</v>
      </c>
      <c r="ER67">
        <v>348.35221619999999</v>
      </c>
      <c r="ES67">
        <v>428.35845089999998</v>
      </c>
      <c r="ET67">
        <v>370.01903440000001</v>
      </c>
      <c r="EU67">
        <v>375.2239366</v>
      </c>
      <c r="EV67">
        <v>370.28246780000001</v>
      </c>
      <c r="EW67">
        <v>401.38766179999999</v>
      </c>
      <c r="EX67">
        <v>392.11461400000002</v>
      </c>
      <c r="EY67">
        <v>416.7688278</v>
      </c>
      <c r="EZ67">
        <v>380.8684159</v>
      </c>
      <c r="FA67">
        <v>375.98165019999999</v>
      </c>
      <c r="FB67">
        <v>386.11928749999998</v>
      </c>
      <c r="FC67">
        <v>380.6056744</v>
      </c>
      <c r="FD67">
        <v>384.7721914</v>
      </c>
      <c r="FE67">
        <v>437.32408859999998</v>
      </c>
      <c r="FF67">
        <v>345.39016400000003</v>
      </c>
      <c r="FG67">
        <v>424.00795470000003</v>
      </c>
      <c r="FH67">
        <v>388.2978607</v>
      </c>
      <c r="FI67">
        <v>475.2546347</v>
      </c>
      <c r="FJ67">
        <v>423.77352200000001</v>
      </c>
      <c r="FK67">
        <v>386.98806200000001</v>
      </c>
      <c r="FL67">
        <v>715.41202069999997</v>
      </c>
      <c r="FM67">
        <v>700.89954790000002</v>
      </c>
      <c r="FN67">
        <v>1025.3781750000001</v>
      </c>
      <c r="FO67">
        <v>960.59750259999998</v>
      </c>
      <c r="FP67">
        <v>643.793815</v>
      </c>
      <c r="FQ67">
        <v>605.49262720000002</v>
      </c>
      <c r="FR67">
        <v>591.67962090000003</v>
      </c>
      <c r="FS67">
        <v>745.99647289999996</v>
      </c>
      <c r="FT67">
        <v>790.52835549999998</v>
      </c>
      <c r="FU67">
        <v>770.84341270000004</v>
      </c>
      <c r="FV67">
        <v>962.61327519999998</v>
      </c>
      <c r="FW67">
        <v>1072.1096669999999</v>
      </c>
      <c r="FX67">
        <v>869.33819319999998</v>
      </c>
      <c r="FY67">
        <v>715.3025715</v>
      </c>
      <c r="FZ67">
        <v>783.262562</v>
      </c>
      <c r="GA67">
        <v>816.52147109999999</v>
      </c>
      <c r="GB67">
        <v>624.9443387</v>
      </c>
      <c r="GC67">
        <v>764.20825400000001</v>
      </c>
      <c r="GD67">
        <v>669.15756710000005</v>
      </c>
      <c r="GE67">
        <v>689.39833999999996</v>
      </c>
      <c r="GF67">
        <v>695.72511320000001</v>
      </c>
      <c r="GG67">
        <v>795.64956099999995</v>
      </c>
      <c r="GH67">
        <v>757.77463909999994</v>
      </c>
      <c r="GI67">
        <v>670.7993487</v>
      </c>
      <c r="GJ67">
        <v>729.29400180000005</v>
      </c>
      <c r="GK67">
        <v>682.43590310000002</v>
      </c>
      <c r="GL67">
        <v>891.76155200000005</v>
      </c>
      <c r="GM67">
        <v>711.57077800000002</v>
      </c>
      <c r="GN67">
        <v>708.95267260000003</v>
      </c>
      <c r="GO67">
        <v>626.56326349999995</v>
      </c>
      <c r="GP67">
        <v>758.36958819999995</v>
      </c>
      <c r="GQ67">
        <v>762.91196500000001</v>
      </c>
      <c r="GR67">
        <v>618.77306620000002</v>
      </c>
      <c r="GS67">
        <v>0.84</v>
      </c>
      <c r="GT67">
        <v>0.56999999999999995</v>
      </c>
      <c r="GU67">
        <v>0.39</v>
      </c>
      <c r="GV67">
        <v>0.24</v>
      </c>
      <c r="GW67">
        <v>0.47</v>
      </c>
      <c r="GX67">
        <v>0.5</v>
      </c>
      <c r="GY67">
        <v>0.82</v>
      </c>
      <c r="GZ67">
        <v>0.42</v>
      </c>
      <c r="HA67">
        <v>0.22</v>
      </c>
      <c r="HB67">
        <v>1.29</v>
      </c>
      <c r="HC67">
        <v>0.81</v>
      </c>
      <c r="HD67">
        <v>0.61</v>
      </c>
      <c r="HE67">
        <v>0.55000000000000004</v>
      </c>
      <c r="HF67">
        <v>0.24</v>
      </c>
      <c r="HG67">
        <v>0.66</v>
      </c>
      <c r="HH67">
        <v>4.91</v>
      </c>
      <c r="HI67">
        <v>0.55000000000000004</v>
      </c>
      <c r="HJ67">
        <v>0.08</v>
      </c>
      <c r="HK67">
        <v>0.56000000000000005</v>
      </c>
      <c r="HL67">
        <v>0.62</v>
      </c>
      <c r="HM67">
        <v>0.75</v>
      </c>
      <c r="HN67">
        <v>0.64</v>
      </c>
      <c r="HO67">
        <v>0.41</v>
      </c>
      <c r="HP67">
        <v>0.63</v>
      </c>
      <c r="HQ67">
        <v>0.96</v>
      </c>
      <c r="HR67">
        <v>0.4</v>
      </c>
      <c r="HS67">
        <v>0.67</v>
      </c>
      <c r="HT67">
        <v>2.27</v>
      </c>
      <c r="HU67">
        <v>0.47</v>
      </c>
      <c r="HV67">
        <v>0.63</v>
      </c>
      <c r="HW67">
        <v>-0.03</v>
      </c>
      <c r="HX67">
        <v>0.55000000000000004</v>
      </c>
      <c r="HY67">
        <v>0.91</v>
      </c>
      <c r="HZ67">
        <v>1.39</v>
      </c>
      <c r="IA67">
        <v>1.1100000000000001</v>
      </c>
      <c r="IB67">
        <v>0.54</v>
      </c>
      <c r="IC67">
        <v>0.54</v>
      </c>
      <c r="ID67">
        <v>0.27</v>
      </c>
      <c r="IE67">
        <v>0.72</v>
      </c>
      <c r="IF67">
        <v>1.63</v>
      </c>
      <c r="IG67">
        <v>0.84</v>
      </c>
      <c r="IH67">
        <v>2.59</v>
      </c>
      <c r="II67">
        <v>2.38</v>
      </c>
      <c r="IJ67">
        <v>1.1599999999999999</v>
      </c>
      <c r="IK67">
        <v>5.26</v>
      </c>
      <c r="IL67">
        <v>1.77</v>
      </c>
      <c r="IM67">
        <v>1</v>
      </c>
      <c r="IN67">
        <v>0.57999999999999996</v>
      </c>
      <c r="IO67">
        <v>5.47</v>
      </c>
      <c r="IP67">
        <v>0.8</v>
      </c>
      <c r="IQ67">
        <v>1.36</v>
      </c>
      <c r="IR67">
        <v>2.11</v>
      </c>
      <c r="IS67">
        <v>0.9</v>
      </c>
      <c r="IT67">
        <v>1.03</v>
      </c>
      <c r="IU67">
        <v>1.02</v>
      </c>
      <c r="IV67">
        <v>0.56000000000000005</v>
      </c>
      <c r="IW67">
        <v>0.95</v>
      </c>
      <c r="IX67">
        <v>1.1499999999999999</v>
      </c>
      <c r="IY67">
        <v>0.77</v>
      </c>
      <c r="IZ67">
        <v>0.7</v>
      </c>
      <c r="JA67">
        <v>2.31</v>
      </c>
      <c r="JB67">
        <v>1.06</v>
      </c>
      <c r="JC67">
        <v>1.1000000000000001</v>
      </c>
      <c r="JD67">
        <v>0.56999999999999995</v>
      </c>
      <c r="JE67">
        <v>0.95</v>
      </c>
      <c r="JF67">
        <v>1.84</v>
      </c>
      <c r="JG67">
        <v>6.55</v>
      </c>
      <c r="JH67">
        <v>8.15</v>
      </c>
      <c r="JI67">
        <v>6.17</v>
      </c>
      <c r="JJ67">
        <v>5.66</v>
      </c>
      <c r="JK67">
        <v>8.56</v>
      </c>
      <c r="JL67">
        <v>3.17</v>
      </c>
      <c r="JM67">
        <v>9.56</v>
      </c>
      <c r="JN67">
        <v>6.6</v>
      </c>
      <c r="JO67">
        <v>7.82</v>
      </c>
      <c r="JP67">
        <v>6.57</v>
      </c>
      <c r="JQ67">
        <v>6.25</v>
      </c>
      <c r="JR67">
        <v>8.16</v>
      </c>
      <c r="JS67">
        <v>7.42</v>
      </c>
      <c r="JT67">
        <v>7</v>
      </c>
      <c r="JU67">
        <v>3.74</v>
      </c>
      <c r="JV67">
        <v>6</v>
      </c>
      <c r="JW67">
        <v>6.34</v>
      </c>
      <c r="JX67">
        <v>6.93</v>
      </c>
      <c r="JY67">
        <v>6.97</v>
      </c>
      <c r="JZ67">
        <v>5.61</v>
      </c>
      <c r="KA67">
        <v>3.29</v>
      </c>
      <c r="KB67">
        <v>6.24</v>
      </c>
      <c r="KC67">
        <v>3.87</v>
      </c>
      <c r="KD67">
        <v>7.52</v>
      </c>
      <c r="KE67">
        <v>8.69</v>
      </c>
      <c r="KF67">
        <v>7.79</v>
      </c>
      <c r="KG67">
        <v>8.82</v>
      </c>
      <c r="KH67">
        <v>10.199999999999999</v>
      </c>
      <c r="KI67">
        <v>5.91</v>
      </c>
      <c r="KJ67">
        <v>6</v>
      </c>
      <c r="KK67">
        <v>5.5</v>
      </c>
      <c r="KL67">
        <v>6</v>
      </c>
      <c r="KM67">
        <v>6.26</v>
      </c>
    </row>
    <row r="68" spans="1:301" x14ac:dyDescent="0.25">
      <c r="A68">
        <v>66</v>
      </c>
      <c r="B68" s="1">
        <v>42430</v>
      </c>
      <c r="C68">
        <v>984.81</v>
      </c>
      <c r="D68">
        <v>1009.38</v>
      </c>
      <c r="E68">
        <v>1042.57</v>
      </c>
      <c r="F68">
        <v>1076.82</v>
      </c>
      <c r="G68">
        <v>997.15</v>
      </c>
      <c r="H68">
        <v>1037</v>
      </c>
      <c r="I68">
        <v>994.11</v>
      </c>
      <c r="J68">
        <v>1001.86</v>
      </c>
      <c r="K68">
        <v>1034.8</v>
      </c>
      <c r="L68">
        <v>912.41</v>
      </c>
      <c r="M68">
        <v>943.15</v>
      </c>
      <c r="N68">
        <v>956.2</v>
      </c>
      <c r="O68">
        <v>909.85</v>
      </c>
      <c r="P68">
        <v>879.9</v>
      </c>
      <c r="Q68">
        <v>938.82</v>
      </c>
      <c r="R68">
        <v>904.15</v>
      </c>
      <c r="S68">
        <v>901.15</v>
      </c>
      <c r="T68">
        <v>875.77</v>
      </c>
      <c r="U68">
        <v>901.19</v>
      </c>
      <c r="V68">
        <v>1026.97</v>
      </c>
      <c r="W68">
        <v>949.27</v>
      </c>
      <c r="X68">
        <v>896.17</v>
      </c>
      <c r="Y68">
        <v>1091.19</v>
      </c>
      <c r="Z68">
        <v>1058.5</v>
      </c>
      <c r="AA68">
        <v>1018.2</v>
      </c>
      <c r="AB68">
        <v>1012.58</v>
      </c>
      <c r="AC68">
        <v>1067.0999999999999</v>
      </c>
      <c r="AD68">
        <v>980.54</v>
      </c>
      <c r="AE68">
        <v>988.63</v>
      </c>
      <c r="AF68">
        <v>974.23</v>
      </c>
      <c r="AG68">
        <v>987.86</v>
      </c>
      <c r="AH68">
        <v>969.55</v>
      </c>
      <c r="AI68">
        <v>1026.2</v>
      </c>
      <c r="AJ68">
        <v>525.38</v>
      </c>
      <c r="AK68">
        <v>574.67999999999995</v>
      </c>
      <c r="AL68">
        <v>593.9</v>
      </c>
      <c r="AM68">
        <v>610.32000000000005</v>
      </c>
      <c r="AN68">
        <v>570.15</v>
      </c>
      <c r="AO68">
        <v>541.5</v>
      </c>
      <c r="AP68">
        <v>568.85</v>
      </c>
      <c r="AQ68">
        <v>571.12</v>
      </c>
      <c r="AR68">
        <v>594.85</v>
      </c>
      <c r="AS68">
        <v>510.02</v>
      </c>
      <c r="AT68">
        <v>534.65</v>
      </c>
      <c r="AU68">
        <v>549.16</v>
      </c>
      <c r="AV68">
        <v>518.80999999999995</v>
      </c>
      <c r="AW68">
        <v>495.46</v>
      </c>
      <c r="AX68">
        <v>537.70000000000005</v>
      </c>
      <c r="AY68">
        <v>495.4</v>
      </c>
      <c r="AZ68">
        <v>509.63</v>
      </c>
      <c r="BA68">
        <v>495.93</v>
      </c>
      <c r="BB68">
        <v>491.84</v>
      </c>
      <c r="BC68">
        <v>520.63</v>
      </c>
      <c r="BD68">
        <v>502.39</v>
      </c>
      <c r="BE68">
        <v>478.44</v>
      </c>
      <c r="BF68">
        <v>537.1</v>
      </c>
      <c r="BG68">
        <v>528.37</v>
      </c>
      <c r="BH68">
        <v>519.63</v>
      </c>
      <c r="BI68">
        <v>500.42</v>
      </c>
      <c r="BJ68">
        <v>531.04999999999995</v>
      </c>
      <c r="BK68">
        <v>540.9</v>
      </c>
      <c r="BL68">
        <v>556.92999999999995</v>
      </c>
      <c r="BM68">
        <v>566.89</v>
      </c>
      <c r="BN68">
        <v>545.4</v>
      </c>
      <c r="BO68">
        <v>541.53</v>
      </c>
      <c r="BP68">
        <v>587.07000000000005</v>
      </c>
      <c r="BQ68">
        <v>459.43</v>
      </c>
      <c r="BR68">
        <v>434.7</v>
      </c>
      <c r="BS68">
        <v>448.67</v>
      </c>
      <c r="BT68">
        <v>466.5</v>
      </c>
      <c r="BU68">
        <v>427</v>
      </c>
      <c r="BV68">
        <v>495.5</v>
      </c>
      <c r="BW68">
        <v>425.26</v>
      </c>
      <c r="BX68">
        <v>430.74</v>
      </c>
      <c r="BY68">
        <v>439.95</v>
      </c>
      <c r="BZ68">
        <v>402.39</v>
      </c>
      <c r="CA68">
        <v>408.5</v>
      </c>
      <c r="CB68">
        <v>407.04</v>
      </c>
      <c r="CC68">
        <v>391.04</v>
      </c>
      <c r="CD68">
        <v>384.44</v>
      </c>
      <c r="CE68">
        <v>401.12</v>
      </c>
      <c r="CF68">
        <v>408.75</v>
      </c>
      <c r="CG68">
        <v>391.52</v>
      </c>
      <c r="CH68">
        <v>379.84</v>
      </c>
      <c r="CI68">
        <v>409.35</v>
      </c>
      <c r="CJ68">
        <v>506.34</v>
      </c>
      <c r="CK68">
        <v>446.88</v>
      </c>
      <c r="CL68">
        <v>417.73</v>
      </c>
      <c r="CM68">
        <v>554.09</v>
      </c>
      <c r="CN68">
        <v>530.13</v>
      </c>
      <c r="CO68">
        <v>498.57</v>
      </c>
      <c r="CP68">
        <v>512.16</v>
      </c>
      <c r="CQ68">
        <v>536.04999999999995</v>
      </c>
      <c r="CR68">
        <v>439.64</v>
      </c>
      <c r="CS68">
        <v>431.7</v>
      </c>
      <c r="CT68">
        <v>407.34</v>
      </c>
      <c r="CU68">
        <v>442.46</v>
      </c>
      <c r="CV68">
        <v>428.02</v>
      </c>
      <c r="CW68">
        <v>439.13</v>
      </c>
      <c r="CX68">
        <v>493.01097449999997</v>
      </c>
      <c r="CY68">
        <v>502.91175920000001</v>
      </c>
      <c r="CZ68">
        <v>581.17913469999996</v>
      </c>
      <c r="DA68">
        <v>571.65697450000005</v>
      </c>
      <c r="DB68">
        <v>488.11580049999998</v>
      </c>
      <c r="DC68">
        <v>430.76647550000001</v>
      </c>
      <c r="DD68">
        <v>476.4119925</v>
      </c>
      <c r="DE68">
        <v>486.58192930000001</v>
      </c>
      <c r="DF68">
        <v>543.95119339999997</v>
      </c>
      <c r="DG68">
        <v>492.88738840000002</v>
      </c>
      <c r="DH68">
        <v>496.82711669999998</v>
      </c>
      <c r="DI68">
        <v>635.38610510000001</v>
      </c>
      <c r="DJ68">
        <v>525.39023250000002</v>
      </c>
      <c r="DK68">
        <v>443.50385449999999</v>
      </c>
      <c r="DL68">
        <v>519.05738580000002</v>
      </c>
      <c r="DM68">
        <v>483.42279050000002</v>
      </c>
      <c r="DN68">
        <v>450.31804080000001</v>
      </c>
      <c r="DO68">
        <v>465.38269259999998</v>
      </c>
      <c r="DP68">
        <v>476.82930529999999</v>
      </c>
      <c r="DQ68">
        <v>491.50586099999998</v>
      </c>
      <c r="DR68">
        <v>522.39102219999995</v>
      </c>
      <c r="DS68">
        <v>497.04238830000003</v>
      </c>
      <c r="DT68">
        <v>497.25195860000002</v>
      </c>
      <c r="DU68">
        <v>478.04113890000002</v>
      </c>
      <c r="DV68">
        <v>486.98282019999999</v>
      </c>
      <c r="DW68">
        <v>484.28643920000002</v>
      </c>
      <c r="DX68">
        <v>578.10703709999996</v>
      </c>
      <c r="DY68">
        <v>445.11925550000001</v>
      </c>
      <c r="DZ68">
        <v>504.7087348</v>
      </c>
      <c r="EA68">
        <v>458.0685024</v>
      </c>
      <c r="EB68">
        <v>563.67634829999997</v>
      </c>
      <c r="EC68">
        <v>512.06917880000003</v>
      </c>
      <c r="ED68">
        <v>453.27540399999998</v>
      </c>
      <c r="EE68">
        <v>397.97481399999998</v>
      </c>
      <c r="EF68">
        <v>424.60778529999999</v>
      </c>
      <c r="EG68">
        <v>452.25318720000001</v>
      </c>
      <c r="EH68">
        <v>443.29471189999998</v>
      </c>
      <c r="EI68">
        <v>420.87280040000002</v>
      </c>
      <c r="EJ68">
        <v>356.42606389999997</v>
      </c>
      <c r="EK68">
        <v>423.37216239999998</v>
      </c>
      <c r="EL68">
        <v>393.08166720000003</v>
      </c>
      <c r="EM68">
        <v>465.39224080000002</v>
      </c>
      <c r="EN68">
        <v>393.51172910000003</v>
      </c>
      <c r="EO68">
        <v>367.91859950000003</v>
      </c>
      <c r="EP68">
        <v>497.51132840000002</v>
      </c>
      <c r="EQ68">
        <v>417.56767439999999</v>
      </c>
      <c r="ER68">
        <v>349.9894716</v>
      </c>
      <c r="ES68">
        <v>427.67307740000001</v>
      </c>
      <c r="ET68">
        <v>369.13098869999999</v>
      </c>
      <c r="EU68">
        <v>377.28766830000001</v>
      </c>
      <c r="EV68">
        <v>370.28246780000001</v>
      </c>
      <c r="EW68">
        <v>397.37378519999999</v>
      </c>
      <c r="EX68">
        <v>395.09468500000003</v>
      </c>
      <c r="EY68">
        <v>421.7283769</v>
      </c>
      <c r="EZ68">
        <v>380.90650269999998</v>
      </c>
      <c r="FA68">
        <v>378.42553090000001</v>
      </c>
      <c r="FB68">
        <v>388.47461520000002</v>
      </c>
      <c r="FC68">
        <v>385.70579040000001</v>
      </c>
      <c r="FD68">
        <v>391.50570470000002</v>
      </c>
      <c r="FE68">
        <v>440.9538786</v>
      </c>
      <c r="FF68">
        <v>349.4657679</v>
      </c>
      <c r="FG68">
        <v>424.2623595</v>
      </c>
      <c r="FH68">
        <v>392.33615839999999</v>
      </c>
      <c r="FI68">
        <v>476.87050049999999</v>
      </c>
      <c r="FJ68">
        <v>419.02725859999998</v>
      </c>
      <c r="FK68">
        <v>389.27129159999998</v>
      </c>
      <c r="FL68">
        <v>725.07008299999995</v>
      </c>
      <c r="FM68">
        <v>700.89954790000002</v>
      </c>
      <c r="FN68">
        <v>1025.3781750000001</v>
      </c>
      <c r="FO68">
        <v>960.59750259999998</v>
      </c>
      <c r="FP68">
        <v>643.8581944</v>
      </c>
      <c r="FQ68">
        <v>605.49262720000002</v>
      </c>
      <c r="FR68">
        <v>591.67962090000003</v>
      </c>
      <c r="FS68">
        <v>745.99647289999996</v>
      </c>
      <c r="FT68">
        <v>790.52835549999998</v>
      </c>
      <c r="FU68">
        <v>778.32059379999998</v>
      </c>
      <c r="FV68">
        <v>1010.8402</v>
      </c>
      <c r="FW68">
        <v>1072.1096669999999</v>
      </c>
      <c r="FX68">
        <v>885.68175120000001</v>
      </c>
      <c r="FY68">
        <v>715.3025715</v>
      </c>
      <c r="FZ68">
        <v>783.262562</v>
      </c>
      <c r="GA68">
        <v>816.52147109999999</v>
      </c>
      <c r="GB68">
        <v>624.9443387</v>
      </c>
      <c r="GC68">
        <v>764.20825400000001</v>
      </c>
      <c r="GD68">
        <v>669.15756710000005</v>
      </c>
      <c r="GE68">
        <v>706.84011799999996</v>
      </c>
      <c r="GF68">
        <v>768.9849676</v>
      </c>
      <c r="GG68">
        <v>805.43605060000004</v>
      </c>
      <c r="GH68">
        <v>757.77463909999994</v>
      </c>
      <c r="GI68">
        <v>670.7993487</v>
      </c>
      <c r="GJ68">
        <v>729.36693119999995</v>
      </c>
      <c r="GK68">
        <v>682.43590310000002</v>
      </c>
      <c r="GL68">
        <v>891.76155200000005</v>
      </c>
      <c r="GM68">
        <v>711.92656339999996</v>
      </c>
      <c r="GN68">
        <v>712.56833119999999</v>
      </c>
      <c r="GO68">
        <v>626.75123250000001</v>
      </c>
      <c r="GP68">
        <v>758.36958819999995</v>
      </c>
      <c r="GQ68">
        <v>777.55987470000002</v>
      </c>
      <c r="GR68">
        <v>616.54548309999996</v>
      </c>
      <c r="GS68">
        <v>0.82</v>
      </c>
      <c r="GT68">
        <v>0.3</v>
      </c>
      <c r="GU68">
        <v>0.45</v>
      </c>
      <c r="GV68">
        <v>0.22</v>
      </c>
      <c r="GW68">
        <v>-0.1</v>
      </c>
      <c r="GX68">
        <v>0.37</v>
      </c>
      <c r="GY68">
        <v>0.54</v>
      </c>
      <c r="GZ68">
        <v>0.52</v>
      </c>
      <c r="HA68">
        <v>-0.04</v>
      </c>
      <c r="HB68">
        <v>0.14000000000000001</v>
      </c>
      <c r="HC68">
        <v>2.17</v>
      </c>
      <c r="HD68">
        <v>0.38</v>
      </c>
      <c r="HE68">
        <v>-0.19</v>
      </c>
      <c r="HF68">
        <v>0.27</v>
      </c>
      <c r="HG68">
        <v>-0.09</v>
      </c>
      <c r="HH68">
        <v>-0.13</v>
      </c>
      <c r="HI68">
        <v>0.31</v>
      </c>
      <c r="HJ68">
        <v>0</v>
      </c>
      <c r="HK68">
        <v>-0.55000000000000004</v>
      </c>
      <c r="HL68">
        <v>1.62</v>
      </c>
      <c r="HM68">
        <v>5.38</v>
      </c>
      <c r="HN68">
        <v>0.56999999999999995</v>
      </c>
      <c r="HO68">
        <v>0.32</v>
      </c>
      <c r="HP68">
        <v>0.31</v>
      </c>
      <c r="HQ68">
        <v>0.68</v>
      </c>
      <c r="HR68">
        <v>0.86</v>
      </c>
      <c r="HS68">
        <v>0.41</v>
      </c>
      <c r="HT68">
        <v>0.67</v>
      </c>
      <c r="HU68">
        <v>0.26</v>
      </c>
      <c r="HV68">
        <v>0.61</v>
      </c>
      <c r="HW68">
        <v>0.19</v>
      </c>
      <c r="HX68">
        <v>0.2</v>
      </c>
      <c r="HY68">
        <v>0.18</v>
      </c>
      <c r="HZ68">
        <v>2.23</v>
      </c>
      <c r="IA68">
        <v>1.42</v>
      </c>
      <c r="IB68">
        <v>0.99</v>
      </c>
      <c r="IC68">
        <v>0.76</v>
      </c>
      <c r="ID68">
        <v>0.17</v>
      </c>
      <c r="IE68">
        <v>1.0900000000000001</v>
      </c>
      <c r="IF68">
        <v>2.1800000000000002</v>
      </c>
      <c r="IG68">
        <v>1.37</v>
      </c>
      <c r="IH68">
        <v>2.54</v>
      </c>
      <c r="II68">
        <v>2.5299999999999998</v>
      </c>
      <c r="IJ68">
        <v>3.36</v>
      </c>
      <c r="IK68">
        <v>5.66</v>
      </c>
      <c r="IL68">
        <v>1.57</v>
      </c>
      <c r="IM68">
        <v>1.27</v>
      </c>
      <c r="IN68">
        <v>0.49</v>
      </c>
      <c r="IO68">
        <v>5.33</v>
      </c>
      <c r="IP68">
        <v>1.1100000000000001</v>
      </c>
      <c r="IQ68">
        <v>1.36</v>
      </c>
      <c r="IR68">
        <v>1.55</v>
      </c>
      <c r="IS68">
        <v>2.54</v>
      </c>
      <c r="IT68">
        <v>6.47</v>
      </c>
      <c r="IU68">
        <v>1.6</v>
      </c>
      <c r="IV68">
        <v>0.88</v>
      </c>
      <c r="IW68">
        <v>1.26</v>
      </c>
      <c r="IX68">
        <v>1.84</v>
      </c>
      <c r="IY68">
        <v>1.64</v>
      </c>
      <c r="IZ68">
        <v>1.1100000000000001</v>
      </c>
      <c r="JA68">
        <v>3</v>
      </c>
      <c r="JB68">
        <v>1.33</v>
      </c>
      <c r="JC68">
        <v>1.72</v>
      </c>
      <c r="JD68">
        <v>0.76</v>
      </c>
      <c r="JE68">
        <v>1.1499999999999999</v>
      </c>
      <c r="JF68">
        <v>2.02</v>
      </c>
      <c r="JG68">
        <v>7.18</v>
      </c>
      <c r="JH68">
        <v>8.23</v>
      </c>
      <c r="JI68">
        <v>6.78</v>
      </c>
      <c r="JJ68">
        <v>5.46</v>
      </c>
      <c r="JK68">
        <v>7.67</v>
      </c>
      <c r="JL68">
        <v>3.79</v>
      </c>
      <c r="JM68">
        <v>10.039999999999999</v>
      </c>
      <c r="JN68">
        <v>7.22</v>
      </c>
      <c r="JO68">
        <v>7.69</v>
      </c>
      <c r="JP68">
        <v>6.34</v>
      </c>
      <c r="JQ68">
        <v>5.99</v>
      </c>
      <c r="JR68">
        <v>8.1199999999999992</v>
      </c>
      <c r="JS68">
        <v>7.22</v>
      </c>
      <c r="JT68">
        <v>7.08</v>
      </c>
      <c r="JU68">
        <v>3.39</v>
      </c>
      <c r="JV68">
        <v>6.23</v>
      </c>
      <c r="JW68">
        <v>5.99</v>
      </c>
      <c r="JX68">
        <v>6.4</v>
      </c>
      <c r="JY68">
        <v>6.44</v>
      </c>
      <c r="JZ68">
        <v>7.31</v>
      </c>
      <c r="KA68">
        <v>8.81</v>
      </c>
      <c r="KB68">
        <v>6.8</v>
      </c>
      <c r="KC68">
        <v>4.2</v>
      </c>
      <c r="KD68">
        <v>7.86</v>
      </c>
      <c r="KE68">
        <v>8.65</v>
      </c>
      <c r="KF68">
        <v>8.42</v>
      </c>
      <c r="KG68">
        <v>8.49</v>
      </c>
      <c r="KH68">
        <v>9.25</v>
      </c>
      <c r="KI68">
        <v>6.1</v>
      </c>
      <c r="KJ68">
        <v>6.55</v>
      </c>
      <c r="KK68">
        <v>5.79</v>
      </c>
      <c r="KL68">
        <v>5.96</v>
      </c>
      <c r="KM68">
        <v>6.4</v>
      </c>
    </row>
    <row r="69" spans="1:301" x14ac:dyDescent="0.25">
      <c r="A69">
        <v>67</v>
      </c>
      <c r="B69" s="1">
        <v>42461</v>
      </c>
      <c r="C69">
        <v>989.37</v>
      </c>
      <c r="D69">
        <v>1010.81</v>
      </c>
      <c r="E69">
        <v>1044</v>
      </c>
      <c r="F69">
        <v>1082.33</v>
      </c>
      <c r="G69">
        <v>994.32</v>
      </c>
      <c r="H69">
        <v>1037.24</v>
      </c>
      <c r="I69">
        <v>997.09</v>
      </c>
      <c r="J69">
        <v>1001.76</v>
      </c>
      <c r="K69">
        <v>1039.27</v>
      </c>
      <c r="L69">
        <v>924.25</v>
      </c>
      <c r="M69">
        <v>939.84</v>
      </c>
      <c r="N69">
        <v>956.01</v>
      </c>
      <c r="O69">
        <v>914.81</v>
      </c>
      <c r="P69">
        <v>876.36</v>
      </c>
      <c r="Q69">
        <v>969.5</v>
      </c>
      <c r="R69">
        <v>905.66</v>
      </c>
      <c r="S69">
        <v>906.13</v>
      </c>
      <c r="T69">
        <v>903.15</v>
      </c>
      <c r="U69">
        <v>931.25</v>
      </c>
      <c r="V69">
        <v>1026.93</v>
      </c>
      <c r="W69">
        <v>951.79</v>
      </c>
      <c r="X69">
        <v>899.04</v>
      </c>
      <c r="Y69">
        <v>1091.3900000000001</v>
      </c>
      <c r="Z69">
        <v>1056.5999999999999</v>
      </c>
      <c r="AA69">
        <v>1020.59</v>
      </c>
      <c r="AB69">
        <v>1014.62</v>
      </c>
      <c r="AC69">
        <v>1070.1199999999999</v>
      </c>
      <c r="AD69">
        <v>982.91</v>
      </c>
      <c r="AE69">
        <v>993.31</v>
      </c>
      <c r="AF69">
        <v>981.24</v>
      </c>
      <c r="AG69">
        <v>991.45</v>
      </c>
      <c r="AH69">
        <v>974.76</v>
      </c>
      <c r="AI69">
        <v>1030.02</v>
      </c>
      <c r="AJ69">
        <v>526.78</v>
      </c>
      <c r="AK69">
        <v>575.38</v>
      </c>
      <c r="AL69">
        <v>595.33000000000004</v>
      </c>
      <c r="AM69">
        <v>615.83000000000004</v>
      </c>
      <c r="AN69">
        <v>567.32000000000005</v>
      </c>
      <c r="AO69">
        <v>541.74</v>
      </c>
      <c r="AP69">
        <v>570.42999999999995</v>
      </c>
      <c r="AQ69">
        <v>571.02</v>
      </c>
      <c r="AR69">
        <v>597.72</v>
      </c>
      <c r="AS69">
        <v>512.26</v>
      </c>
      <c r="AT69">
        <v>531.34</v>
      </c>
      <c r="AU69">
        <v>548.97</v>
      </c>
      <c r="AV69">
        <v>523.77</v>
      </c>
      <c r="AW69">
        <v>491.92</v>
      </c>
      <c r="AX69">
        <v>548.29999999999995</v>
      </c>
      <c r="AY69">
        <v>496.91</v>
      </c>
      <c r="AZ69">
        <v>514.61</v>
      </c>
      <c r="BA69">
        <v>496.3</v>
      </c>
      <c r="BB69">
        <v>494.85</v>
      </c>
      <c r="BC69">
        <v>520.53</v>
      </c>
      <c r="BD69">
        <v>504.75</v>
      </c>
      <c r="BE69">
        <v>481.31</v>
      </c>
      <c r="BF69">
        <v>537.29999999999995</v>
      </c>
      <c r="BG69">
        <v>526.47</v>
      </c>
      <c r="BH69">
        <v>521.61</v>
      </c>
      <c r="BI69">
        <v>502.33</v>
      </c>
      <c r="BJ69">
        <v>532.74</v>
      </c>
      <c r="BK69">
        <v>543.27</v>
      </c>
      <c r="BL69">
        <v>561.61</v>
      </c>
      <c r="BM69">
        <v>573.9</v>
      </c>
      <c r="BN69">
        <v>548.99</v>
      </c>
      <c r="BO69">
        <v>546.74</v>
      </c>
      <c r="BP69">
        <v>590.89</v>
      </c>
      <c r="BQ69">
        <v>462.59</v>
      </c>
      <c r="BR69">
        <v>435.43</v>
      </c>
      <c r="BS69">
        <v>448.67</v>
      </c>
      <c r="BT69">
        <v>466.5</v>
      </c>
      <c r="BU69">
        <v>427</v>
      </c>
      <c r="BV69">
        <v>495.5</v>
      </c>
      <c r="BW69">
        <v>426.66</v>
      </c>
      <c r="BX69">
        <v>430.74</v>
      </c>
      <c r="BY69">
        <v>441.55</v>
      </c>
      <c r="BZ69">
        <v>411.99</v>
      </c>
      <c r="CA69">
        <v>408.5</v>
      </c>
      <c r="CB69">
        <v>407.04</v>
      </c>
      <c r="CC69">
        <v>391.04</v>
      </c>
      <c r="CD69">
        <v>384.44</v>
      </c>
      <c r="CE69">
        <v>421.2</v>
      </c>
      <c r="CF69">
        <v>408.75</v>
      </c>
      <c r="CG69">
        <v>391.52</v>
      </c>
      <c r="CH69">
        <v>406.85</v>
      </c>
      <c r="CI69">
        <v>436.4</v>
      </c>
      <c r="CJ69">
        <v>506.4</v>
      </c>
      <c r="CK69">
        <v>447.04</v>
      </c>
      <c r="CL69">
        <v>417.73</v>
      </c>
      <c r="CM69">
        <v>554.09</v>
      </c>
      <c r="CN69">
        <v>530.13</v>
      </c>
      <c r="CO69">
        <v>498.98</v>
      </c>
      <c r="CP69">
        <v>512.29</v>
      </c>
      <c r="CQ69">
        <v>537.38</v>
      </c>
      <c r="CR69">
        <v>439.64</v>
      </c>
      <c r="CS69">
        <v>431.7</v>
      </c>
      <c r="CT69">
        <v>407.34</v>
      </c>
      <c r="CU69">
        <v>442.46</v>
      </c>
      <c r="CV69">
        <v>428.02</v>
      </c>
      <c r="CW69">
        <v>439.13</v>
      </c>
      <c r="CX69">
        <v>495.27882499999998</v>
      </c>
      <c r="CY69">
        <v>503.61583560000003</v>
      </c>
      <c r="CZ69">
        <v>581.99278549999997</v>
      </c>
      <c r="DA69">
        <v>574.57242499999995</v>
      </c>
      <c r="DB69">
        <v>486.74907630000001</v>
      </c>
      <c r="DC69">
        <v>430.85262879999999</v>
      </c>
      <c r="DD69">
        <v>477.8412285</v>
      </c>
      <c r="DE69">
        <v>486.53327109999998</v>
      </c>
      <c r="DF69">
        <v>546.29018350000001</v>
      </c>
      <c r="DG69">
        <v>499.29492440000001</v>
      </c>
      <c r="DH69">
        <v>495.08822170000002</v>
      </c>
      <c r="DI69">
        <v>635.25902789999998</v>
      </c>
      <c r="DJ69">
        <v>528.27987880000001</v>
      </c>
      <c r="DK69">
        <v>441.72983900000003</v>
      </c>
      <c r="DL69">
        <v>536.03056230000004</v>
      </c>
      <c r="DM69">
        <v>484.24460929999998</v>
      </c>
      <c r="DN69">
        <v>452.79478999999998</v>
      </c>
      <c r="DO69">
        <v>479.94917090000001</v>
      </c>
      <c r="DP69">
        <v>492.75540410000002</v>
      </c>
      <c r="DQ69">
        <v>491.50586099999998</v>
      </c>
      <c r="DR69">
        <v>523.80147799999997</v>
      </c>
      <c r="DS69">
        <v>498.632924</v>
      </c>
      <c r="DT69">
        <v>497.35140890000002</v>
      </c>
      <c r="DU69">
        <v>477.18066479999999</v>
      </c>
      <c r="DV69">
        <v>488.10288070000001</v>
      </c>
      <c r="DW69">
        <v>485.25501209999999</v>
      </c>
      <c r="DX69">
        <v>579.72573680000005</v>
      </c>
      <c r="DY69">
        <v>446.1875417</v>
      </c>
      <c r="DZ69">
        <v>507.08086589999999</v>
      </c>
      <c r="EA69">
        <v>461.36659559999998</v>
      </c>
      <c r="EB69">
        <v>565.70558310000001</v>
      </c>
      <c r="EC69">
        <v>514.83435239999994</v>
      </c>
      <c r="ED69">
        <v>454.95252299999999</v>
      </c>
      <c r="EE69">
        <v>399.04934600000001</v>
      </c>
      <c r="EF69">
        <v>425.11731459999999</v>
      </c>
      <c r="EG69">
        <v>453.33859480000001</v>
      </c>
      <c r="EH69">
        <v>447.28436429999999</v>
      </c>
      <c r="EI69">
        <v>418.76843639999998</v>
      </c>
      <c r="EJ69">
        <v>356.56863429999999</v>
      </c>
      <c r="EK69">
        <v>424.5576044</v>
      </c>
      <c r="EL69">
        <v>393.00305079999998</v>
      </c>
      <c r="EM69">
        <v>467.62612350000001</v>
      </c>
      <c r="EN69">
        <v>395.24318069999998</v>
      </c>
      <c r="EO69">
        <v>365.63750420000002</v>
      </c>
      <c r="EP69">
        <v>497.362075</v>
      </c>
      <c r="EQ69">
        <v>421.57632410000002</v>
      </c>
      <c r="ER69">
        <v>347.50454630000002</v>
      </c>
      <c r="ES69">
        <v>436.09823699999998</v>
      </c>
      <c r="ET69">
        <v>370.23838169999999</v>
      </c>
      <c r="EU69">
        <v>380.9850874</v>
      </c>
      <c r="EV69">
        <v>370.54166550000002</v>
      </c>
      <c r="EW69">
        <v>399.79776520000001</v>
      </c>
      <c r="EX69">
        <v>395.01566609999998</v>
      </c>
      <c r="EY69">
        <v>423.71050020000001</v>
      </c>
      <c r="EZ69">
        <v>383.19194169999997</v>
      </c>
      <c r="FA69">
        <v>378.57690109999999</v>
      </c>
      <c r="FB69">
        <v>387.0761066</v>
      </c>
      <c r="FC69">
        <v>387.17147240000003</v>
      </c>
      <c r="FD69">
        <v>392.99342639999998</v>
      </c>
      <c r="FE69">
        <v>442.36493100000001</v>
      </c>
      <c r="FF69">
        <v>351.00341730000002</v>
      </c>
      <c r="FG69">
        <v>427.82616330000002</v>
      </c>
      <c r="FH69">
        <v>397.2011268</v>
      </c>
      <c r="FI69">
        <v>480.01784579999998</v>
      </c>
      <c r="FJ69">
        <v>423.0499203</v>
      </c>
      <c r="FK69">
        <v>391.80155500000001</v>
      </c>
      <c r="FL69">
        <v>730.07306659999995</v>
      </c>
      <c r="FM69">
        <v>702.09107710000001</v>
      </c>
      <c r="FN69">
        <v>1025.3781750000001</v>
      </c>
      <c r="FO69">
        <v>960.59750259999998</v>
      </c>
      <c r="FP69">
        <v>643.8581944</v>
      </c>
      <c r="FQ69">
        <v>605.49262720000002</v>
      </c>
      <c r="FR69">
        <v>593.63216360000001</v>
      </c>
      <c r="FS69">
        <v>745.99647289999996</v>
      </c>
      <c r="FT69">
        <v>793.37425759999996</v>
      </c>
      <c r="FU69">
        <v>796.92245600000001</v>
      </c>
      <c r="FV69">
        <v>1010.8402</v>
      </c>
      <c r="FW69">
        <v>1072.1096669999999</v>
      </c>
      <c r="FX69">
        <v>885.68175120000001</v>
      </c>
      <c r="FY69">
        <v>715.3025715</v>
      </c>
      <c r="FZ69">
        <v>822.50401629999999</v>
      </c>
      <c r="GA69">
        <v>816.52147109999999</v>
      </c>
      <c r="GB69">
        <v>624.9443387</v>
      </c>
      <c r="GC69">
        <v>818.54346080000005</v>
      </c>
      <c r="GD69">
        <v>713.38888229999998</v>
      </c>
      <c r="GE69">
        <v>706.91080199999999</v>
      </c>
      <c r="GF69">
        <v>769.2925616</v>
      </c>
      <c r="GG69">
        <v>805.43605060000004</v>
      </c>
      <c r="GH69">
        <v>757.77463909999994</v>
      </c>
      <c r="GI69">
        <v>670.7993487</v>
      </c>
      <c r="GJ69">
        <v>729.95042479999995</v>
      </c>
      <c r="GK69">
        <v>682.64063390000001</v>
      </c>
      <c r="GL69">
        <v>893.99095590000002</v>
      </c>
      <c r="GM69">
        <v>711.92656339999996</v>
      </c>
      <c r="GN69">
        <v>712.56833119999999</v>
      </c>
      <c r="GO69">
        <v>626.75123250000001</v>
      </c>
      <c r="GP69">
        <v>758.36958819999995</v>
      </c>
      <c r="GQ69">
        <v>777.55987470000002</v>
      </c>
      <c r="GR69">
        <v>616.54548309999996</v>
      </c>
      <c r="GS69">
        <v>0.46</v>
      </c>
      <c r="GT69">
        <v>0.14000000000000001</v>
      </c>
      <c r="GU69">
        <v>0.14000000000000001</v>
      </c>
      <c r="GV69">
        <v>0.51</v>
      </c>
      <c r="GW69">
        <v>-0.28000000000000003</v>
      </c>
      <c r="GX69">
        <v>0.02</v>
      </c>
      <c r="GY69">
        <v>0.3</v>
      </c>
      <c r="GZ69">
        <v>-0.01</v>
      </c>
      <c r="HA69">
        <v>0.43</v>
      </c>
      <c r="HB69">
        <v>1.3</v>
      </c>
      <c r="HC69">
        <v>-0.35</v>
      </c>
      <c r="HD69">
        <v>-0.02</v>
      </c>
      <c r="HE69">
        <v>0.55000000000000004</v>
      </c>
      <c r="HF69">
        <v>-0.4</v>
      </c>
      <c r="HG69">
        <v>3.27</v>
      </c>
      <c r="HH69">
        <v>0.17</v>
      </c>
      <c r="HI69">
        <v>0.55000000000000004</v>
      </c>
      <c r="HJ69">
        <v>3.13</v>
      </c>
      <c r="HK69">
        <v>3.34</v>
      </c>
      <c r="HL69">
        <v>0</v>
      </c>
      <c r="HM69">
        <v>0.27</v>
      </c>
      <c r="HN69">
        <v>0.32</v>
      </c>
      <c r="HO69">
        <v>0.02</v>
      </c>
      <c r="HP69">
        <v>-0.18</v>
      </c>
      <c r="HQ69">
        <v>0.23</v>
      </c>
      <c r="HR69">
        <v>0.2</v>
      </c>
      <c r="HS69">
        <v>0.28000000000000003</v>
      </c>
      <c r="HT69">
        <v>0.24</v>
      </c>
      <c r="HU69">
        <v>0.47</v>
      </c>
      <c r="HV69">
        <v>0.72</v>
      </c>
      <c r="HW69">
        <v>0.36</v>
      </c>
      <c r="HX69">
        <v>0.54</v>
      </c>
      <c r="HY69">
        <v>0.37</v>
      </c>
      <c r="HZ69">
        <v>2.7</v>
      </c>
      <c r="IA69">
        <v>1.56</v>
      </c>
      <c r="IB69">
        <v>1.1299999999999999</v>
      </c>
      <c r="IC69">
        <v>1.28</v>
      </c>
      <c r="ID69">
        <v>-0.11</v>
      </c>
      <c r="IE69">
        <v>1.1100000000000001</v>
      </c>
      <c r="IF69">
        <v>2.48</v>
      </c>
      <c r="IG69">
        <v>1.36</v>
      </c>
      <c r="IH69">
        <v>2.99</v>
      </c>
      <c r="II69">
        <v>3.86</v>
      </c>
      <c r="IJ69">
        <v>3</v>
      </c>
      <c r="IK69">
        <v>5.64</v>
      </c>
      <c r="IL69">
        <v>2.13</v>
      </c>
      <c r="IM69">
        <v>0.87</v>
      </c>
      <c r="IN69">
        <v>3.77</v>
      </c>
      <c r="IO69">
        <v>5.51</v>
      </c>
      <c r="IP69">
        <v>1.67</v>
      </c>
      <c r="IQ69">
        <v>4.53</v>
      </c>
      <c r="IR69">
        <v>4.9400000000000004</v>
      </c>
      <c r="IS69">
        <v>2.54</v>
      </c>
      <c r="IT69">
        <v>6.76</v>
      </c>
      <c r="IU69">
        <v>1.92</v>
      </c>
      <c r="IV69">
        <v>0.9</v>
      </c>
      <c r="IW69">
        <v>1.08</v>
      </c>
      <c r="IX69">
        <v>2.0699999999999998</v>
      </c>
      <c r="IY69">
        <v>1.84</v>
      </c>
      <c r="IZ69">
        <v>1.4</v>
      </c>
      <c r="JA69">
        <v>3.24</v>
      </c>
      <c r="JB69">
        <v>1.8</v>
      </c>
      <c r="JC69">
        <v>2.4500000000000002</v>
      </c>
      <c r="JD69">
        <v>1.1200000000000001</v>
      </c>
      <c r="JE69">
        <v>1.7</v>
      </c>
      <c r="JF69">
        <v>2.4</v>
      </c>
      <c r="JG69">
        <v>7.14</v>
      </c>
      <c r="JH69">
        <v>8.23</v>
      </c>
      <c r="JI69">
        <v>6.25</v>
      </c>
      <c r="JJ69">
        <v>5.99</v>
      </c>
      <c r="JK69">
        <v>6.78</v>
      </c>
      <c r="JL69">
        <v>4.1900000000000004</v>
      </c>
      <c r="JM69">
        <v>10.66</v>
      </c>
      <c r="JN69">
        <v>7.1</v>
      </c>
      <c r="JO69">
        <v>6.99</v>
      </c>
      <c r="JP69">
        <v>6.6</v>
      </c>
      <c r="JQ69">
        <v>5.36</v>
      </c>
      <c r="JR69">
        <v>7.28</v>
      </c>
      <c r="JS69">
        <v>7.03</v>
      </c>
      <c r="JT69">
        <v>6.57</v>
      </c>
      <c r="JU69">
        <v>6.98</v>
      </c>
      <c r="JV69">
        <v>6.68</v>
      </c>
      <c r="JW69">
        <v>6.72</v>
      </c>
      <c r="JX69">
        <v>9.0500000000000007</v>
      </c>
      <c r="JY69">
        <v>6.47</v>
      </c>
      <c r="JZ69">
        <v>6.95</v>
      </c>
      <c r="KA69">
        <v>8.9700000000000006</v>
      </c>
      <c r="KB69">
        <v>6.78</v>
      </c>
      <c r="KC69">
        <v>4.24</v>
      </c>
      <c r="KD69">
        <v>7.04</v>
      </c>
      <c r="KE69">
        <v>8.4600000000000009</v>
      </c>
      <c r="KF69">
        <v>8.17</v>
      </c>
      <c r="KG69">
        <v>8.2100000000000009</v>
      </c>
      <c r="KH69">
        <v>9.31</v>
      </c>
      <c r="KI69">
        <v>6.59</v>
      </c>
      <c r="KJ69">
        <v>7.38</v>
      </c>
      <c r="KK69">
        <v>5.98</v>
      </c>
      <c r="KL69">
        <v>6.49</v>
      </c>
      <c r="KM69">
        <v>7.01</v>
      </c>
    </row>
    <row r="70" spans="1:301" x14ac:dyDescent="0.25">
      <c r="A70">
        <v>68</v>
      </c>
      <c r="B70" s="1">
        <v>42491</v>
      </c>
      <c r="C70">
        <v>997.6</v>
      </c>
      <c r="D70">
        <v>1013.78</v>
      </c>
      <c r="E70">
        <v>1072.8399999999999</v>
      </c>
      <c r="F70">
        <v>1081.7</v>
      </c>
      <c r="G70">
        <v>990.28</v>
      </c>
      <c r="H70">
        <v>1037.96</v>
      </c>
      <c r="I70">
        <v>1001.17</v>
      </c>
      <c r="J70">
        <v>1003.86</v>
      </c>
      <c r="K70">
        <v>1039.26</v>
      </c>
      <c r="L70">
        <v>926.82</v>
      </c>
      <c r="M70">
        <v>942.98</v>
      </c>
      <c r="N70">
        <v>960.09</v>
      </c>
      <c r="O70">
        <v>917.52</v>
      </c>
      <c r="P70">
        <v>876.36</v>
      </c>
      <c r="Q70">
        <v>967.1</v>
      </c>
      <c r="R70">
        <v>909.39</v>
      </c>
      <c r="S70">
        <v>906.11</v>
      </c>
      <c r="T70">
        <v>901.05</v>
      </c>
      <c r="U70">
        <v>935.13</v>
      </c>
      <c r="V70">
        <v>1044.07</v>
      </c>
      <c r="W70">
        <v>952.84</v>
      </c>
      <c r="X70">
        <v>899.45</v>
      </c>
      <c r="Y70">
        <v>1092.43</v>
      </c>
      <c r="Z70">
        <v>1091.0999999999999</v>
      </c>
      <c r="AA70">
        <v>1021.76</v>
      </c>
      <c r="AB70">
        <v>1012.91</v>
      </c>
      <c r="AC70">
        <v>1073.8800000000001</v>
      </c>
      <c r="AD70">
        <v>986.39</v>
      </c>
      <c r="AE70">
        <v>998.86</v>
      </c>
      <c r="AF70">
        <v>1016.26</v>
      </c>
      <c r="AG70">
        <v>987.35</v>
      </c>
      <c r="AH70">
        <v>978.54</v>
      </c>
      <c r="AI70">
        <v>1030.74</v>
      </c>
      <c r="AJ70">
        <v>527.67999999999995</v>
      </c>
      <c r="AK70">
        <v>575.74</v>
      </c>
      <c r="AL70">
        <v>597.54999999999995</v>
      </c>
      <c r="AM70">
        <v>615.07000000000005</v>
      </c>
      <c r="AN70">
        <v>563.19000000000005</v>
      </c>
      <c r="AO70">
        <v>545.41</v>
      </c>
      <c r="AP70">
        <v>573.05999999999995</v>
      </c>
      <c r="AQ70">
        <v>571.77</v>
      </c>
      <c r="AR70">
        <v>596.19000000000005</v>
      </c>
      <c r="AS70">
        <v>514.79999999999995</v>
      </c>
      <c r="AT70">
        <v>536.54999999999995</v>
      </c>
      <c r="AU70">
        <v>551.69000000000005</v>
      </c>
      <c r="AV70">
        <v>523.82000000000005</v>
      </c>
      <c r="AW70">
        <v>493.7</v>
      </c>
      <c r="AX70">
        <v>545.80999999999995</v>
      </c>
      <c r="AY70">
        <v>500.15</v>
      </c>
      <c r="AZ70">
        <v>515.92999999999995</v>
      </c>
      <c r="BA70">
        <v>495.3</v>
      </c>
      <c r="BB70">
        <v>498.99</v>
      </c>
      <c r="BC70">
        <v>519.28</v>
      </c>
      <c r="BD70">
        <v>505.35</v>
      </c>
      <c r="BE70">
        <v>480.87</v>
      </c>
      <c r="BF70">
        <v>537.27</v>
      </c>
      <c r="BG70">
        <v>523.55999999999995</v>
      </c>
      <c r="BH70">
        <v>524.27</v>
      </c>
      <c r="BI70">
        <v>502.35</v>
      </c>
      <c r="BJ70">
        <v>538.30999999999995</v>
      </c>
      <c r="BK70">
        <v>547.53</v>
      </c>
      <c r="BL70">
        <v>563.73</v>
      </c>
      <c r="BM70">
        <v>568.62</v>
      </c>
      <c r="BN70">
        <v>545.77</v>
      </c>
      <c r="BO70">
        <v>558.47</v>
      </c>
      <c r="BP70">
        <v>591.78</v>
      </c>
      <c r="BQ70">
        <v>469.92</v>
      </c>
      <c r="BR70">
        <v>438.04</v>
      </c>
      <c r="BS70">
        <v>475.29</v>
      </c>
      <c r="BT70">
        <v>466.63</v>
      </c>
      <c r="BU70">
        <v>427.09</v>
      </c>
      <c r="BV70">
        <v>492.55</v>
      </c>
      <c r="BW70">
        <v>428.11</v>
      </c>
      <c r="BX70">
        <v>432.09</v>
      </c>
      <c r="BY70">
        <v>443.07</v>
      </c>
      <c r="BZ70">
        <v>412.02</v>
      </c>
      <c r="CA70">
        <v>406.43</v>
      </c>
      <c r="CB70">
        <v>408.4</v>
      </c>
      <c r="CC70">
        <v>393.7</v>
      </c>
      <c r="CD70">
        <v>382.66</v>
      </c>
      <c r="CE70">
        <v>421.29</v>
      </c>
      <c r="CF70">
        <v>409.24</v>
      </c>
      <c r="CG70">
        <v>390.18</v>
      </c>
      <c r="CH70">
        <v>405.75</v>
      </c>
      <c r="CI70">
        <v>436.14</v>
      </c>
      <c r="CJ70">
        <v>524.79</v>
      </c>
      <c r="CK70">
        <v>447.49</v>
      </c>
      <c r="CL70">
        <v>418.58</v>
      </c>
      <c r="CM70">
        <v>555.16</v>
      </c>
      <c r="CN70">
        <v>567.54</v>
      </c>
      <c r="CO70">
        <v>497.49</v>
      </c>
      <c r="CP70">
        <v>510.56</v>
      </c>
      <c r="CQ70">
        <v>535.57000000000005</v>
      </c>
      <c r="CR70">
        <v>438.86</v>
      </c>
      <c r="CS70">
        <v>435.13</v>
      </c>
      <c r="CT70">
        <v>447.64</v>
      </c>
      <c r="CU70">
        <v>441.58</v>
      </c>
      <c r="CV70">
        <v>420.07</v>
      </c>
      <c r="CW70">
        <v>438.96</v>
      </c>
      <c r="CX70">
        <v>499.38963919999998</v>
      </c>
      <c r="CY70">
        <v>505.07632150000001</v>
      </c>
      <c r="CZ70">
        <v>598.05578639999999</v>
      </c>
      <c r="DA70">
        <v>574.22768159999998</v>
      </c>
      <c r="DB70">
        <v>484.75340510000001</v>
      </c>
      <c r="DC70">
        <v>431.15422560000002</v>
      </c>
      <c r="DD70">
        <v>479.80037759999999</v>
      </c>
      <c r="DE70">
        <v>487.55499090000001</v>
      </c>
      <c r="DF70">
        <v>546.29018350000001</v>
      </c>
      <c r="DG70">
        <v>500.69295019999998</v>
      </c>
      <c r="DH70">
        <v>496.72201289999998</v>
      </c>
      <c r="DI70">
        <v>637.99064169999997</v>
      </c>
      <c r="DJ70">
        <v>529.86471849999998</v>
      </c>
      <c r="DK70">
        <v>441.72983900000003</v>
      </c>
      <c r="DL70">
        <v>534.6904859</v>
      </c>
      <c r="DM70">
        <v>486.23001219999998</v>
      </c>
      <c r="DN70">
        <v>452.79478999999998</v>
      </c>
      <c r="DO70">
        <v>478.84528779999999</v>
      </c>
      <c r="DP70">
        <v>494.8249768</v>
      </c>
      <c r="DQ70">
        <v>499.71400890000001</v>
      </c>
      <c r="DR70">
        <v>524.37765960000002</v>
      </c>
      <c r="DS70">
        <v>498.8822404</v>
      </c>
      <c r="DT70">
        <v>497.8487604</v>
      </c>
      <c r="DU70">
        <v>492.78447249999999</v>
      </c>
      <c r="DV70">
        <v>488.63979389999997</v>
      </c>
      <c r="DW70">
        <v>484.43007849999998</v>
      </c>
      <c r="DX70">
        <v>581.75477679999995</v>
      </c>
      <c r="DY70">
        <v>447.7491981</v>
      </c>
      <c r="DZ70">
        <v>509.9205187</v>
      </c>
      <c r="EA70">
        <v>477.83738299999999</v>
      </c>
      <c r="EB70">
        <v>563.38619019999999</v>
      </c>
      <c r="EC70">
        <v>516.84220640000001</v>
      </c>
      <c r="ED70">
        <v>455.2709898</v>
      </c>
      <c r="EE70">
        <v>399.72772989999999</v>
      </c>
      <c r="EF70">
        <v>425.37238500000001</v>
      </c>
      <c r="EG70">
        <v>455.0159476</v>
      </c>
      <c r="EH70">
        <v>446.7476231</v>
      </c>
      <c r="EI70">
        <v>415.71142680000003</v>
      </c>
      <c r="EJ70">
        <v>358.9576442</v>
      </c>
      <c r="EK70">
        <v>426.51056940000001</v>
      </c>
      <c r="EL70">
        <v>393.51395480000002</v>
      </c>
      <c r="EM70">
        <v>466.41029559999998</v>
      </c>
      <c r="EN70">
        <v>397.21939659999998</v>
      </c>
      <c r="EO70">
        <v>369.22075169999999</v>
      </c>
      <c r="EP70">
        <v>499.79914919999999</v>
      </c>
      <c r="EQ70">
        <v>421.61848170000002</v>
      </c>
      <c r="ER70">
        <v>348.79031309999999</v>
      </c>
      <c r="ES70">
        <v>434.09218509999999</v>
      </c>
      <c r="ET70">
        <v>372.68195500000002</v>
      </c>
      <c r="EU70">
        <v>381.9756486</v>
      </c>
      <c r="EV70">
        <v>369.80058220000001</v>
      </c>
      <c r="EW70">
        <v>403.15606639999999</v>
      </c>
      <c r="EX70">
        <v>394.06762850000001</v>
      </c>
      <c r="EY70">
        <v>424.17658180000001</v>
      </c>
      <c r="EZ70">
        <v>382.84706899999998</v>
      </c>
      <c r="FA70">
        <v>378.53904340000003</v>
      </c>
      <c r="FB70">
        <v>384.94718799999998</v>
      </c>
      <c r="FC70">
        <v>389.14604689999999</v>
      </c>
      <c r="FD70">
        <v>393.03272570000001</v>
      </c>
      <c r="FE70">
        <v>447.00976279999998</v>
      </c>
      <c r="FF70">
        <v>353.74124399999999</v>
      </c>
      <c r="FG70">
        <v>429.45190270000001</v>
      </c>
      <c r="FH70">
        <v>393.54687639999997</v>
      </c>
      <c r="FI70">
        <v>477.18574050000001</v>
      </c>
      <c r="FJ70">
        <v>432.14549360000001</v>
      </c>
      <c r="FK70">
        <v>392.3892573</v>
      </c>
      <c r="FL70">
        <v>741.60822099999996</v>
      </c>
      <c r="FM70">
        <v>706.30362360000004</v>
      </c>
      <c r="FN70">
        <v>1086.1831010000001</v>
      </c>
      <c r="FO70">
        <v>960.88568180000004</v>
      </c>
      <c r="FP70">
        <v>643.98696600000005</v>
      </c>
      <c r="FQ70">
        <v>601.85967149999999</v>
      </c>
      <c r="FR70">
        <v>595.65051300000005</v>
      </c>
      <c r="FS70">
        <v>748.30906200000004</v>
      </c>
      <c r="FT70">
        <v>796.07173009999997</v>
      </c>
      <c r="FU70">
        <v>797.00214830000004</v>
      </c>
      <c r="FV70">
        <v>1005.684915</v>
      </c>
      <c r="FW70">
        <v>1075.6476290000001</v>
      </c>
      <c r="FX70">
        <v>891.70438709999996</v>
      </c>
      <c r="FY70">
        <v>712.01217959999997</v>
      </c>
      <c r="FZ70">
        <v>822.66851710000003</v>
      </c>
      <c r="GA70">
        <v>817.50129690000006</v>
      </c>
      <c r="GB70">
        <v>622.81952799999999</v>
      </c>
      <c r="GC70">
        <v>816.33339350000006</v>
      </c>
      <c r="GD70">
        <v>712.96084900000005</v>
      </c>
      <c r="GE70">
        <v>732.57166410000002</v>
      </c>
      <c r="GF70">
        <v>770.06185419999997</v>
      </c>
      <c r="GG70">
        <v>807.04692269999998</v>
      </c>
      <c r="GH70">
        <v>759.21441089999996</v>
      </c>
      <c r="GI70">
        <v>718.15778279999995</v>
      </c>
      <c r="GJ70">
        <v>727.76057349999996</v>
      </c>
      <c r="GK70">
        <v>680.3196557</v>
      </c>
      <c r="GL70">
        <v>890.95138659999998</v>
      </c>
      <c r="GM70">
        <v>710.64509559999999</v>
      </c>
      <c r="GN70">
        <v>718.19762100000003</v>
      </c>
      <c r="GO70">
        <v>688.73692940000001</v>
      </c>
      <c r="GP70">
        <v>756.85284899999999</v>
      </c>
      <c r="GQ70">
        <v>763.097261</v>
      </c>
      <c r="GR70">
        <v>616.29886490000001</v>
      </c>
      <c r="GS70">
        <v>0.83</v>
      </c>
      <c r="GT70">
        <v>0.28999999999999998</v>
      </c>
      <c r="GU70">
        <v>2.76</v>
      </c>
      <c r="GV70">
        <v>-0.06</v>
      </c>
      <c r="GW70">
        <v>-0.41</v>
      </c>
      <c r="GX70">
        <v>7.0000000000000007E-2</v>
      </c>
      <c r="GY70">
        <v>0.41</v>
      </c>
      <c r="GZ70">
        <v>0.21</v>
      </c>
      <c r="HA70">
        <v>0</v>
      </c>
      <c r="HB70">
        <v>0.28000000000000003</v>
      </c>
      <c r="HC70">
        <v>0.33</v>
      </c>
      <c r="HD70">
        <v>0.43</v>
      </c>
      <c r="HE70">
        <v>0.3</v>
      </c>
      <c r="HF70">
        <v>0</v>
      </c>
      <c r="HG70">
        <v>-0.25</v>
      </c>
      <c r="HH70">
        <v>0.41</v>
      </c>
      <c r="HI70">
        <v>0</v>
      </c>
      <c r="HJ70">
        <v>-0.23</v>
      </c>
      <c r="HK70">
        <v>0.42</v>
      </c>
      <c r="HL70">
        <v>1.67</v>
      </c>
      <c r="HM70">
        <v>0.11</v>
      </c>
      <c r="HN70">
        <v>0.05</v>
      </c>
      <c r="HO70">
        <v>0.1</v>
      </c>
      <c r="HP70">
        <v>3.27</v>
      </c>
      <c r="HQ70">
        <v>0.11</v>
      </c>
      <c r="HR70">
        <v>-0.17</v>
      </c>
      <c r="HS70">
        <v>0.35</v>
      </c>
      <c r="HT70">
        <v>0.35</v>
      </c>
      <c r="HU70">
        <v>0.56000000000000005</v>
      </c>
      <c r="HV70">
        <v>3.57</v>
      </c>
      <c r="HW70">
        <v>-0.41</v>
      </c>
      <c r="HX70">
        <v>0.39</v>
      </c>
      <c r="HY70">
        <v>7.0000000000000007E-2</v>
      </c>
      <c r="HZ70">
        <v>3.55</v>
      </c>
      <c r="IA70">
        <v>1.85</v>
      </c>
      <c r="IB70">
        <v>3.93</v>
      </c>
      <c r="IC70">
        <v>1.22</v>
      </c>
      <c r="ID70">
        <v>-0.52</v>
      </c>
      <c r="IE70">
        <v>1.18</v>
      </c>
      <c r="IF70">
        <v>2.9</v>
      </c>
      <c r="IG70">
        <v>1.57</v>
      </c>
      <c r="IH70">
        <v>2.99</v>
      </c>
      <c r="II70">
        <v>4.1500000000000004</v>
      </c>
      <c r="IJ70">
        <v>3.34</v>
      </c>
      <c r="IK70">
        <v>6.09</v>
      </c>
      <c r="IL70">
        <v>2.44</v>
      </c>
      <c r="IM70">
        <v>0.87</v>
      </c>
      <c r="IN70">
        <v>3.52</v>
      </c>
      <c r="IO70">
        <v>5.94</v>
      </c>
      <c r="IP70">
        <v>1.67</v>
      </c>
      <c r="IQ70">
        <v>4.29</v>
      </c>
      <c r="IR70">
        <v>5.38</v>
      </c>
      <c r="IS70">
        <v>4.25</v>
      </c>
      <c r="IT70">
        <v>6.87</v>
      </c>
      <c r="IU70">
        <v>1.97</v>
      </c>
      <c r="IV70">
        <v>1</v>
      </c>
      <c r="IW70">
        <v>4.3899999999999997</v>
      </c>
      <c r="IX70">
        <v>2.19</v>
      </c>
      <c r="IY70">
        <v>1.67</v>
      </c>
      <c r="IZ70">
        <v>1.75</v>
      </c>
      <c r="JA70">
        <v>3.6</v>
      </c>
      <c r="JB70">
        <v>2.37</v>
      </c>
      <c r="JC70">
        <v>6.11</v>
      </c>
      <c r="JD70">
        <v>0.71</v>
      </c>
      <c r="JE70">
        <v>2.1</v>
      </c>
      <c r="JF70">
        <v>2.4700000000000002</v>
      </c>
      <c r="JG70">
        <v>6.68</v>
      </c>
      <c r="JH70">
        <v>8.18</v>
      </c>
      <c r="JI70">
        <v>5.39</v>
      </c>
      <c r="JJ70">
        <v>5.93</v>
      </c>
      <c r="JK70">
        <v>5.8</v>
      </c>
      <c r="JL70">
        <v>4.29</v>
      </c>
      <c r="JM70">
        <v>11.19</v>
      </c>
      <c r="JN70">
        <v>7.52</v>
      </c>
      <c r="JO70">
        <v>7.17</v>
      </c>
      <c r="JP70">
        <v>6.73</v>
      </c>
      <c r="JQ70">
        <v>5.73</v>
      </c>
      <c r="JR70">
        <v>7.42</v>
      </c>
      <c r="JS70">
        <v>6.86</v>
      </c>
      <c r="JT70">
        <v>6.52</v>
      </c>
      <c r="JU70">
        <v>6.49</v>
      </c>
      <c r="JV70">
        <v>7.33</v>
      </c>
      <c r="JW70">
        <v>6.42</v>
      </c>
      <c r="JX70">
        <v>7.75</v>
      </c>
      <c r="JY70">
        <v>6.69</v>
      </c>
      <c r="JZ70">
        <v>5.8</v>
      </c>
      <c r="KA70">
        <v>8.49</v>
      </c>
      <c r="KB70">
        <v>6.8</v>
      </c>
      <c r="KC70">
        <v>0.69</v>
      </c>
      <c r="KD70">
        <v>6.5</v>
      </c>
      <c r="KE70">
        <v>8.06</v>
      </c>
      <c r="KF70">
        <v>7.52</v>
      </c>
      <c r="KG70">
        <v>8.08</v>
      </c>
      <c r="KH70">
        <v>9.07</v>
      </c>
      <c r="KI70">
        <v>6.91</v>
      </c>
      <c r="KJ70">
        <v>10.76</v>
      </c>
      <c r="KK70">
        <v>5.4</v>
      </c>
      <c r="KL70">
        <v>6.72</v>
      </c>
      <c r="KM70">
        <v>6.62</v>
      </c>
    </row>
    <row r="71" spans="1:301" x14ac:dyDescent="0.25">
      <c r="A71">
        <v>69</v>
      </c>
      <c r="B71" s="1">
        <v>42522</v>
      </c>
      <c r="C71">
        <v>1007.75</v>
      </c>
      <c r="D71">
        <v>1017.08</v>
      </c>
      <c r="E71">
        <v>1073.77</v>
      </c>
      <c r="F71">
        <v>1119.8800000000001</v>
      </c>
      <c r="G71">
        <v>992.76</v>
      </c>
      <c r="H71">
        <v>1036.8800000000001</v>
      </c>
      <c r="I71">
        <v>1002.24</v>
      </c>
      <c r="J71">
        <v>1000.77</v>
      </c>
      <c r="K71">
        <v>1037.03</v>
      </c>
      <c r="L71">
        <v>934.45</v>
      </c>
      <c r="M71">
        <v>945.48</v>
      </c>
      <c r="N71">
        <v>957.68</v>
      </c>
      <c r="O71">
        <v>949.67</v>
      </c>
      <c r="P71">
        <v>874.97</v>
      </c>
      <c r="Q71">
        <v>971.6</v>
      </c>
      <c r="R71">
        <v>908.83</v>
      </c>
      <c r="S71">
        <v>939.92</v>
      </c>
      <c r="T71">
        <v>904.17</v>
      </c>
      <c r="U71">
        <v>935.83</v>
      </c>
      <c r="V71">
        <v>1060.18</v>
      </c>
      <c r="W71">
        <v>955.79</v>
      </c>
      <c r="X71">
        <v>897.41</v>
      </c>
      <c r="Y71">
        <v>1149.31</v>
      </c>
      <c r="Z71">
        <v>1100.3699999999999</v>
      </c>
      <c r="AA71">
        <v>1032.05</v>
      </c>
      <c r="AB71">
        <v>1011.61</v>
      </c>
      <c r="AC71">
        <v>1108.32</v>
      </c>
      <c r="AD71">
        <v>992.84</v>
      </c>
      <c r="AE71">
        <v>999.76</v>
      </c>
      <c r="AF71">
        <v>1018.45</v>
      </c>
      <c r="AG71">
        <v>986.1</v>
      </c>
      <c r="AH71">
        <v>981.92</v>
      </c>
      <c r="AI71">
        <v>1030.1600000000001</v>
      </c>
      <c r="AJ71">
        <v>528.54999999999995</v>
      </c>
      <c r="AK71">
        <v>576.24</v>
      </c>
      <c r="AL71">
        <v>598.51</v>
      </c>
      <c r="AM71">
        <v>615.34</v>
      </c>
      <c r="AN71">
        <v>564.39</v>
      </c>
      <c r="AO71">
        <v>544.34</v>
      </c>
      <c r="AP71">
        <v>574.12</v>
      </c>
      <c r="AQ71">
        <v>568.66</v>
      </c>
      <c r="AR71">
        <v>595.38</v>
      </c>
      <c r="AS71">
        <v>514.75</v>
      </c>
      <c r="AT71">
        <v>536.99</v>
      </c>
      <c r="AU71">
        <v>549.28</v>
      </c>
      <c r="AV71">
        <v>523.71</v>
      </c>
      <c r="AW71">
        <v>492.31</v>
      </c>
      <c r="AX71">
        <v>550.30999999999995</v>
      </c>
      <c r="AY71">
        <v>499.58</v>
      </c>
      <c r="AZ71">
        <v>516.55999999999995</v>
      </c>
      <c r="BA71">
        <v>498.44</v>
      </c>
      <c r="BB71">
        <v>498.16</v>
      </c>
      <c r="BC71">
        <v>521.13</v>
      </c>
      <c r="BD71">
        <v>508.3</v>
      </c>
      <c r="BE71">
        <v>478.85</v>
      </c>
      <c r="BF71">
        <v>538.44000000000005</v>
      </c>
      <c r="BG71">
        <v>525.33000000000004</v>
      </c>
      <c r="BH71">
        <v>524.74</v>
      </c>
      <c r="BI71">
        <v>501.2</v>
      </c>
      <c r="BJ71">
        <v>537.6</v>
      </c>
      <c r="BK71">
        <v>551.85</v>
      </c>
      <c r="BL71">
        <v>564.63</v>
      </c>
      <c r="BM71">
        <v>570.83000000000004</v>
      </c>
      <c r="BN71">
        <v>544.5</v>
      </c>
      <c r="BO71">
        <v>561.85</v>
      </c>
      <c r="BP71">
        <v>591.21</v>
      </c>
      <c r="BQ71">
        <v>479.2</v>
      </c>
      <c r="BR71">
        <v>440.84</v>
      </c>
      <c r="BS71">
        <v>475.26</v>
      </c>
      <c r="BT71">
        <v>504.54</v>
      </c>
      <c r="BU71">
        <v>428.37</v>
      </c>
      <c r="BV71">
        <v>492.54</v>
      </c>
      <c r="BW71">
        <v>428.12</v>
      </c>
      <c r="BX71">
        <v>432.11</v>
      </c>
      <c r="BY71">
        <v>441.65</v>
      </c>
      <c r="BZ71">
        <v>419.7</v>
      </c>
      <c r="CA71">
        <v>408.49</v>
      </c>
      <c r="CB71">
        <v>408.4</v>
      </c>
      <c r="CC71">
        <v>425.96</v>
      </c>
      <c r="CD71">
        <v>382.66</v>
      </c>
      <c r="CE71">
        <v>421.29</v>
      </c>
      <c r="CF71">
        <v>409.25</v>
      </c>
      <c r="CG71">
        <v>423.36</v>
      </c>
      <c r="CH71">
        <v>405.73</v>
      </c>
      <c r="CI71">
        <v>437.67</v>
      </c>
      <c r="CJ71">
        <v>539.04999999999995</v>
      </c>
      <c r="CK71">
        <v>447.49</v>
      </c>
      <c r="CL71">
        <v>418.56</v>
      </c>
      <c r="CM71">
        <v>610.87</v>
      </c>
      <c r="CN71">
        <v>575.04</v>
      </c>
      <c r="CO71">
        <v>507.31</v>
      </c>
      <c r="CP71">
        <v>510.41</v>
      </c>
      <c r="CQ71">
        <v>570.72</v>
      </c>
      <c r="CR71">
        <v>440.99</v>
      </c>
      <c r="CS71">
        <v>435.13</v>
      </c>
      <c r="CT71">
        <v>447.62</v>
      </c>
      <c r="CU71">
        <v>441.6</v>
      </c>
      <c r="CV71">
        <v>420.07</v>
      </c>
      <c r="CW71">
        <v>438.95</v>
      </c>
      <c r="CX71">
        <v>504.48341360000001</v>
      </c>
      <c r="CY71">
        <v>506.74307340000001</v>
      </c>
      <c r="CZ71">
        <v>598.59403659999998</v>
      </c>
      <c r="DA71">
        <v>594.49791870000001</v>
      </c>
      <c r="DB71">
        <v>485.96528860000001</v>
      </c>
      <c r="DC71">
        <v>430.72307139999998</v>
      </c>
      <c r="DD71">
        <v>480.32815799999997</v>
      </c>
      <c r="DE71">
        <v>486.04357049999999</v>
      </c>
      <c r="DF71">
        <v>545.14297409999995</v>
      </c>
      <c r="DG71">
        <v>504.79863239999997</v>
      </c>
      <c r="DH71">
        <v>498.06316229999999</v>
      </c>
      <c r="DI71">
        <v>636.39566509999997</v>
      </c>
      <c r="DJ71">
        <v>548.40998360000003</v>
      </c>
      <c r="DK71">
        <v>441.02307130000003</v>
      </c>
      <c r="DL71">
        <v>537.20353120000004</v>
      </c>
      <c r="DM71">
        <v>485.93827420000002</v>
      </c>
      <c r="DN71">
        <v>469.68403569999998</v>
      </c>
      <c r="DO71">
        <v>480.52124629999997</v>
      </c>
      <c r="DP71">
        <v>495.17135430000002</v>
      </c>
      <c r="DQ71">
        <v>507.40960469999999</v>
      </c>
      <c r="DR71">
        <v>526.00323030000004</v>
      </c>
      <c r="DS71">
        <v>497.73481129999999</v>
      </c>
      <c r="DT71">
        <v>523.7866808</v>
      </c>
      <c r="DU71">
        <v>496.97314060000002</v>
      </c>
      <c r="DV71">
        <v>493.57505579999997</v>
      </c>
      <c r="DW71">
        <v>483.80031939999998</v>
      </c>
      <c r="DX71">
        <v>600.42910519999998</v>
      </c>
      <c r="DY71">
        <v>450.65956790000001</v>
      </c>
      <c r="DZ71">
        <v>510.37944720000002</v>
      </c>
      <c r="EA71">
        <v>478.8886253</v>
      </c>
      <c r="EB71">
        <v>562.65378820000001</v>
      </c>
      <c r="EC71">
        <v>518.65115409999999</v>
      </c>
      <c r="ED71">
        <v>454.99782720000002</v>
      </c>
      <c r="EE71">
        <v>400.36729430000003</v>
      </c>
      <c r="EF71">
        <v>425.75522009999997</v>
      </c>
      <c r="EG71">
        <v>455.74397310000001</v>
      </c>
      <c r="EH71">
        <v>446.92632209999999</v>
      </c>
      <c r="EI71">
        <v>416.625992</v>
      </c>
      <c r="EJ71">
        <v>358.27562460000001</v>
      </c>
      <c r="EK71">
        <v>427.32093950000001</v>
      </c>
      <c r="EL71">
        <v>391.38897939999998</v>
      </c>
      <c r="EM71">
        <v>465.8039622</v>
      </c>
      <c r="EN71">
        <v>397.17967470000002</v>
      </c>
      <c r="EO71">
        <v>369.51612829999999</v>
      </c>
      <c r="EP71">
        <v>497.65001280000001</v>
      </c>
      <c r="EQ71">
        <v>421.53415799999999</v>
      </c>
      <c r="ER71">
        <v>347.77882119999998</v>
      </c>
      <c r="ES71">
        <v>437.69515030000002</v>
      </c>
      <c r="ET71">
        <v>372.23473669999998</v>
      </c>
      <c r="EU71">
        <v>382.43401940000001</v>
      </c>
      <c r="EV71">
        <v>372.13032579999998</v>
      </c>
      <c r="EW71">
        <v>402.47070109999999</v>
      </c>
      <c r="EX71">
        <v>395.48627199999999</v>
      </c>
      <c r="EY71">
        <v>426.6792236</v>
      </c>
      <c r="EZ71">
        <v>381.20082660000003</v>
      </c>
      <c r="FA71">
        <v>379.40968320000002</v>
      </c>
      <c r="FB71">
        <v>386.25600850000001</v>
      </c>
      <c r="FC71">
        <v>389.49627839999999</v>
      </c>
      <c r="FD71">
        <v>392.12875050000002</v>
      </c>
      <c r="FE71">
        <v>446.42865010000003</v>
      </c>
      <c r="FF71">
        <v>356.53579980000001</v>
      </c>
      <c r="FG71">
        <v>430.13902580000001</v>
      </c>
      <c r="FH71">
        <v>395.0817093</v>
      </c>
      <c r="FI71">
        <v>476.08821330000001</v>
      </c>
      <c r="FJ71">
        <v>434.73836660000001</v>
      </c>
      <c r="FK71">
        <v>391.99686809999997</v>
      </c>
      <c r="FL71">
        <v>756.21790299999998</v>
      </c>
      <c r="FM71">
        <v>710.82396679999999</v>
      </c>
      <c r="FN71">
        <v>1086.074482</v>
      </c>
      <c r="FO71">
        <v>1038.9095990000001</v>
      </c>
      <c r="FP71">
        <v>645.91892689999997</v>
      </c>
      <c r="FQ71">
        <v>601.85967149999999</v>
      </c>
      <c r="FR71">
        <v>595.65051300000005</v>
      </c>
      <c r="FS71">
        <v>748.30906200000004</v>
      </c>
      <c r="FT71">
        <v>793.52430049999998</v>
      </c>
      <c r="FU71">
        <v>811.8263882</v>
      </c>
      <c r="FV71">
        <v>1010.813908</v>
      </c>
      <c r="FW71">
        <v>1075.6476290000001</v>
      </c>
      <c r="FX71">
        <v>964.73497640000005</v>
      </c>
      <c r="FY71">
        <v>712.01217959999997</v>
      </c>
      <c r="FZ71">
        <v>822.66851710000003</v>
      </c>
      <c r="GA71">
        <v>817.50129690000006</v>
      </c>
      <c r="GB71">
        <v>675.75918779999995</v>
      </c>
      <c r="GC71">
        <v>816.33339350000006</v>
      </c>
      <c r="GD71">
        <v>715.45621200000005</v>
      </c>
      <c r="GE71">
        <v>752.49761339999998</v>
      </c>
      <c r="GF71">
        <v>770.06185419999997</v>
      </c>
      <c r="GG71">
        <v>807.04692269999998</v>
      </c>
      <c r="GH71">
        <v>835.43953769999996</v>
      </c>
      <c r="GI71">
        <v>727.63746549999996</v>
      </c>
      <c r="GJ71">
        <v>742.09745680000003</v>
      </c>
      <c r="GK71">
        <v>680.11555980000003</v>
      </c>
      <c r="GL71">
        <v>949.39779759999999</v>
      </c>
      <c r="GM71">
        <v>714.12725660000001</v>
      </c>
      <c r="GN71">
        <v>718.19762100000003</v>
      </c>
      <c r="GO71">
        <v>688.73692940000001</v>
      </c>
      <c r="GP71">
        <v>756.92853430000002</v>
      </c>
      <c r="GQ71">
        <v>763.097261</v>
      </c>
      <c r="GR71">
        <v>616.29886490000001</v>
      </c>
      <c r="GS71">
        <v>1.02</v>
      </c>
      <c r="GT71">
        <v>0.33</v>
      </c>
      <c r="GU71">
        <v>0.09</v>
      </c>
      <c r="GV71">
        <v>3.53</v>
      </c>
      <c r="GW71">
        <v>0.25</v>
      </c>
      <c r="GX71">
        <v>-0.1</v>
      </c>
      <c r="GY71">
        <v>0.11</v>
      </c>
      <c r="GZ71">
        <v>-0.31</v>
      </c>
      <c r="HA71">
        <v>-0.21</v>
      </c>
      <c r="HB71">
        <v>0.82</v>
      </c>
      <c r="HC71">
        <v>0.27</v>
      </c>
      <c r="HD71">
        <v>-0.25</v>
      </c>
      <c r="HE71">
        <v>3.5</v>
      </c>
      <c r="HF71">
        <v>-0.16</v>
      </c>
      <c r="HG71">
        <v>0.47</v>
      </c>
      <c r="HH71">
        <v>-0.06</v>
      </c>
      <c r="HI71">
        <v>3.73</v>
      </c>
      <c r="HJ71">
        <v>0.35</v>
      </c>
      <c r="HK71">
        <v>7.0000000000000007E-2</v>
      </c>
      <c r="HL71">
        <v>1.54</v>
      </c>
      <c r="HM71">
        <v>0.31</v>
      </c>
      <c r="HN71">
        <v>-0.23</v>
      </c>
      <c r="HO71">
        <v>5.21</v>
      </c>
      <c r="HP71">
        <v>0.85</v>
      </c>
      <c r="HQ71">
        <v>1.01</v>
      </c>
      <c r="HR71">
        <v>-0.13</v>
      </c>
      <c r="HS71">
        <v>3.21</v>
      </c>
      <c r="HT71">
        <v>0.65</v>
      </c>
      <c r="HU71">
        <v>0.09</v>
      </c>
      <c r="HV71">
        <v>0.22</v>
      </c>
      <c r="HW71">
        <v>-0.13</v>
      </c>
      <c r="HX71">
        <v>0.35</v>
      </c>
      <c r="HY71">
        <v>-0.06</v>
      </c>
      <c r="HZ71">
        <v>4.5999999999999996</v>
      </c>
      <c r="IA71">
        <v>2.19</v>
      </c>
      <c r="IB71">
        <v>4.0199999999999996</v>
      </c>
      <c r="IC71">
        <v>4.79</v>
      </c>
      <c r="ID71">
        <v>-0.27</v>
      </c>
      <c r="IE71">
        <v>1.08</v>
      </c>
      <c r="IF71">
        <v>3.02</v>
      </c>
      <c r="IG71">
        <v>1.25</v>
      </c>
      <c r="IH71">
        <v>2.77</v>
      </c>
      <c r="II71">
        <v>5</v>
      </c>
      <c r="IJ71">
        <v>3.62</v>
      </c>
      <c r="IK71">
        <v>5.83</v>
      </c>
      <c r="IL71">
        <v>6.02</v>
      </c>
      <c r="IM71">
        <v>0.71</v>
      </c>
      <c r="IN71">
        <v>4</v>
      </c>
      <c r="IO71">
        <v>5.88</v>
      </c>
      <c r="IP71">
        <v>5.46</v>
      </c>
      <c r="IQ71">
        <v>4.66</v>
      </c>
      <c r="IR71">
        <v>5.45</v>
      </c>
      <c r="IS71">
        <v>5.85</v>
      </c>
      <c r="IT71">
        <v>7.2</v>
      </c>
      <c r="IU71">
        <v>1.74</v>
      </c>
      <c r="IV71">
        <v>6.27</v>
      </c>
      <c r="IW71">
        <v>5.28</v>
      </c>
      <c r="IX71">
        <v>3.22</v>
      </c>
      <c r="IY71">
        <v>1.54</v>
      </c>
      <c r="IZ71">
        <v>5.0199999999999996</v>
      </c>
      <c r="JA71">
        <v>4.28</v>
      </c>
      <c r="JB71">
        <v>2.46</v>
      </c>
      <c r="JC71">
        <v>6.34</v>
      </c>
      <c r="JD71">
        <v>0.57999999999999996</v>
      </c>
      <c r="JE71">
        <v>2.4500000000000002</v>
      </c>
      <c r="JF71">
        <v>2.41</v>
      </c>
      <c r="JG71">
        <v>6.99</v>
      </c>
      <c r="JH71">
        <v>7.86</v>
      </c>
      <c r="JI71">
        <v>5.35</v>
      </c>
      <c r="JJ71">
        <v>5.67</v>
      </c>
      <c r="JK71">
        <v>5.74</v>
      </c>
      <c r="JL71">
        <v>3.68</v>
      </c>
      <c r="JM71">
        <v>10.75</v>
      </c>
      <c r="JN71">
        <v>6.9</v>
      </c>
      <c r="JO71">
        <v>6.9</v>
      </c>
      <c r="JP71">
        <v>7.06</v>
      </c>
      <c r="JQ71">
        <v>5.53</v>
      </c>
      <c r="JR71">
        <v>6.96</v>
      </c>
      <c r="JS71">
        <v>10.55</v>
      </c>
      <c r="JT71">
        <v>6.08</v>
      </c>
      <c r="JU71">
        <v>5.17</v>
      </c>
      <c r="JV71">
        <v>7.23</v>
      </c>
      <c r="JW71">
        <v>7.06</v>
      </c>
      <c r="JX71">
        <v>5.46</v>
      </c>
      <c r="JY71">
        <v>6.55</v>
      </c>
      <c r="JZ71">
        <v>6.59</v>
      </c>
      <c r="KA71">
        <v>8.6300000000000008</v>
      </c>
      <c r="KB71">
        <v>3.71</v>
      </c>
      <c r="KC71">
        <v>5.51</v>
      </c>
      <c r="KD71">
        <v>6.19</v>
      </c>
      <c r="KE71">
        <v>7.89</v>
      </c>
      <c r="KF71">
        <v>6.94</v>
      </c>
      <c r="KG71">
        <v>7.95</v>
      </c>
      <c r="KH71">
        <v>9.5399999999999991</v>
      </c>
      <c r="KI71">
        <v>6.33</v>
      </c>
      <c r="KJ71">
        <v>7.39</v>
      </c>
      <c r="KK71">
        <v>5.18</v>
      </c>
      <c r="KL71">
        <v>6.85</v>
      </c>
      <c r="KM71">
        <v>6.43</v>
      </c>
    </row>
    <row r="72" spans="1:301" x14ac:dyDescent="0.25">
      <c r="A72">
        <v>70</v>
      </c>
      <c r="B72" s="1">
        <v>42552</v>
      </c>
      <c r="C72">
        <v>1009.76</v>
      </c>
      <c r="D72">
        <v>1017.74</v>
      </c>
      <c r="E72">
        <v>1072.1099999999999</v>
      </c>
      <c r="F72">
        <v>1122.8699999999999</v>
      </c>
      <c r="G72">
        <v>990.08</v>
      </c>
      <c r="H72">
        <v>1030.97</v>
      </c>
      <c r="I72">
        <v>1004.55</v>
      </c>
      <c r="J72">
        <v>1001.5</v>
      </c>
      <c r="K72">
        <v>1042.42</v>
      </c>
      <c r="L72">
        <v>938.97</v>
      </c>
      <c r="M72">
        <v>966.74</v>
      </c>
      <c r="N72">
        <v>957.9</v>
      </c>
      <c r="O72">
        <v>949.64</v>
      </c>
      <c r="P72">
        <v>875.02</v>
      </c>
      <c r="Q72">
        <v>972.82</v>
      </c>
      <c r="R72">
        <v>910.66</v>
      </c>
      <c r="S72">
        <v>943.12</v>
      </c>
      <c r="T72">
        <v>904.72</v>
      </c>
      <c r="U72">
        <v>939.48</v>
      </c>
      <c r="V72">
        <v>1060.8499999999999</v>
      </c>
      <c r="W72">
        <v>955.94</v>
      </c>
      <c r="X72">
        <v>903.52</v>
      </c>
      <c r="Y72">
        <v>1149.52</v>
      </c>
      <c r="Z72">
        <v>1101.0899999999999</v>
      </c>
      <c r="AA72">
        <v>1034.04</v>
      </c>
      <c r="AB72">
        <v>1011.38</v>
      </c>
      <c r="AC72">
        <v>1116.17</v>
      </c>
      <c r="AD72">
        <v>992.93</v>
      </c>
      <c r="AE72">
        <v>1000.06</v>
      </c>
      <c r="AF72">
        <v>1018.29</v>
      </c>
      <c r="AG72">
        <v>987.17</v>
      </c>
      <c r="AH72">
        <v>981.56</v>
      </c>
      <c r="AI72">
        <v>1030.6400000000001</v>
      </c>
      <c r="AJ72">
        <v>527.97</v>
      </c>
      <c r="AK72">
        <v>576.79999999999995</v>
      </c>
      <c r="AL72">
        <v>596.85</v>
      </c>
      <c r="AM72">
        <v>616.70000000000005</v>
      </c>
      <c r="AN72">
        <v>561.74</v>
      </c>
      <c r="AO72">
        <v>538.42999999999995</v>
      </c>
      <c r="AP72">
        <v>576.42999999999995</v>
      </c>
      <c r="AQ72">
        <v>569.57000000000005</v>
      </c>
      <c r="AR72">
        <v>600.77</v>
      </c>
      <c r="AS72">
        <v>512.67999999999995</v>
      </c>
      <c r="AT72">
        <v>536.86</v>
      </c>
      <c r="AU72">
        <v>549.94000000000005</v>
      </c>
      <c r="AV72">
        <v>522.39</v>
      </c>
      <c r="AW72">
        <v>492.36</v>
      </c>
      <c r="AX72">
        <v>547.12</v>
      </c>
      <c r="AY72">
        <v>501.41</v>
      </c>
      <c r="AZ72">
        <v>521.35</v>
      </c>
      <c r="BA72">
        <v>498.99</v>
      </c>
      <c r="BB72">
        <v>490.08</v>
      </c>
      <c r="BC72">
        <v>521.66999999999996</v>
      </c>
      <c r="BD72">
        <v>508.44</v>
      </c>
      <c r="BE72">
        <v>475.94</v>
      </c>
      <c r="BF72">
        <v>538.65</v>
      </c>
      <c r="BG72">
        <v>526.52</v>
      </c>
      <c r="BH72">
        <v>524.69000000000005</v>
      </c>
      <c r="BI72">
        <v>501.08</v>
      </c>
      <c r="BJ72">
        <v>537.54999999999995</v>
      </c>
      <c r="BK72">
        <v>551.94000000000005</v>
      </c>
      <c r="BL72">
        <v>562.73</v>
      </c>
      <c r="BM72">
        <v>570.66999999999996</v>
      </c>
      <c r="BN72">
        <v>545.57000000000005</v>
      </c>
      <c r="BO72">
        <v>554.53</v>
      </c>
      <c r="BP72">
        <v>591.69000000000005</v>
      </c>
      <c r="BQ72">
        <v>481.79</v>
      </c>
      <c r="BR72">
        <v>440.94</v>
      </c>
      <c r="BS72">
        <v>475.26</v>
      </c>
      <c r="BT72">
        <v>506.17</v>
      </c>
      <c r="BU72">
        <v>428.34</v>
      </c>
      <c r="BV72">
        <v>492.54</v>
      </c>
      <c r="BW72">
        <v>428.12</v>
      </c>
      <c r="BX72">
        <v>431.93</v>
      </c>
      <c r="BY72">
        <v>441.65</v>
      </c>
      <c r="BZ72">
        <v>426.29</v>
      </c>
      <c r="CA72">
        <v>429.88</v>
      </c>
      <c r="CB72">
        <v>407.96</v>
      </c>
      <c r="CC72">
        <v>427.25</v>
      </c>
      <c r="CD72">
        <v>382.66</v>
      </c>
      <c r="CE72">
        <v>425.7</v>
      </c>
      <c r="CF72">
        <v>409.25</v>
      </c>
      <c r="CG72">
        <v>421.77</v>
      </c>
      <c r="CH72">
        <v>405.73</v>
      </c>
      <c r="CI72">
        <v>449.4</v>
      </c>
      <c r="CJ72">
        <v>539.17999999999995</v>
      </c>
      <c r="CK72">
        <v>447.5</v>
      </c>
      <c r="CL72">
        <v>427.58</v>
      </c>
      <c r="CM72">
        <v>610.87</v>
      </c>
      <c r="CN72">
        <v>574.57000000000005</v>
      </c>
      <c r="CO72">
        <v>509.35</v>
      </c>
      <c r="CP72">
        <v>510.3</v>
      </c>
      <c r="CQ72">
        <v>578.62</v>
      </c>
      <c r="CR72">
        <v>440.99</v>
      </c>
      <c r="CS72">
        <v>437.33</v>
      </c>
      <c r="CT72">
        <v>447.62</v>
      </c>
      <c r="CU72">
        <v>441.6</v>
      </c>
      <c r="CV72">
        <v>427.03</v>
      </c>
      <c r="CW72">
        <v>438.95</v>
      </c>
      <c r="CX72">
        <v>505.4923804</v>
      </c>
      <c r="CY72">
        <v>507.0471192</v>
      </c>
      <c r="CZ72">
        <v>597.69614549999994</v>
      </c>
      <c r="DA72">
        <v>596.10306309999999</v>
      </c>
      <c r="DB72">
        <v>484.65318230000003</v>
      </c>
      <c r="DC72">
        <v>428.26794990000002</v>
      </c>
      <c r="DD72">
        <v>481.43291269999997</v>
      </c>
      <c r="DE72">
        <v>486.38380100000001</v>
      </c>
      <c r="DF72">
        <v>547.97771760000001</v>
      </c>
      <c r="DG72">
        <v>507.2216659</v>
      </c>
      <c r="DH72">
        <v>509.26958350000001</v>
      </c>
      <c r="DI72">
        <v>636.52294429999995</v>
      </c>
      <c r="DJ72">
        <v>548.40998360000003</v>
      </c>
      <c r="DK72">
        <v>441.06717359999999</v>
      </c>
      <c r="DL72">
        <v>537.90189580000003</v>
      </c>
      <c r="DM72">
        <v>486.91015069999997</v>
      </c>
      <c r="DN72">
        <v>471.28096140000002</v>
      </c>
      <c r="DO72">
        <v>480.8095591</v>
      </c>
      <c r="DP72">
        <v>497.10252259999999</v>
      </c>
      <c r="DQ72">
        <v>507.71405040000002</v>
      </c>
      <c r="DR72">
        <v>526.108431</v>
      </c>
      <c r="DS72">
        <v>501.11940800000002</v>
      </c>
      <c r="DT72">
        <v>523.89143809999996</v>
      </c>
      <c r="DU72">
        <v>497.32102179999998</v>
      </c>
      <c r="DV72">
        <v>494.5128484</v>
      </c>
      <c r="DW72">
        <v>483.70355940000002</v>
      </c>
      <c r="DX72">
        <v>604.69215180000003</v>
      </c>
      <c r="DY72">
        <v>450.70463389999998</v>
      </c>
      <c r="DZ72">
        <v>510.53256099999999</v>
      </c>
      <c r="EA72">
        <v>478.79284749999999</v>
      </c>
      <c r="EB72">
        <v>563.27270729999998</v>
      </c>
      <c r="EC72">
        <v>518.44369359999996</v>
      </c>
      <c r="ED72">
        <v>455.22532610000002</v>
      </c>
      <c r="EE72">
        <v>399.9268902</v>
      </c>
      <c r="EF72">
        <v>426.18097540000002</v>
      </c>
      <c r="EG72">
        <v>454.46789000000001</v>
      </c>
      <c r="EH72">
        <v>447.90956</v>
      </c>
      <c r="EI72">
        <v>414.6678498</v>
      </c>
      <c r="EJ72">
        <v>354.37042029999998</v>
      </c>
      <c r="EK72">
        <v>429.03022320000002</v>
      </c>
      <c r="EL72">
        <v>392.0152018</v>
      </c>
      <c r="EM72">
        <v>470.04277830000001</v>
      </c>
      <c r="EN72">
        <v>395.59095600000001</v>
      </c>
      <c r="EO72">
        <v>369.44222509999997</v>
      </c>
      <c r="EP72">
        <v>498.24719290000002</v>
      </c>
      <c r="EQ72">
        <v>420.48032260000002</v>
      </c>
      <c r="ER72">
        <v>347.81359909999998</v>
      </c>
      <c r="ES72">
        <v>435.15651839999998</v>
      </c>
      <c r="ET72">
        <v>373.6120052</v>
      </c>
      <c r="EU72">
        <v>385.99065580000001</v>
      </c>
      <c r="EV72">
        <v>372.53966919999999</v>
      </c>
      <c r="EW72">
        <v>395.9506758</v>
      </c>
      <c r="EX72">
        <v>395.88175819999998</v>
      </c>
      <c r="EY72">
        <v>426.80722739999999</v>
      </c>
      <c r="EZ72">
        <v>378.87550149999998</v>
      </c>
      <c r="FA72">
        <v>379.56144710000001</v>
      </c>
      <c r="FB72">
        <v>387.14439729999998</v>
      </c>
      <c r="FC72">
        <v>389.45732870000001</v>
      </c>
      <c r="FD72">
        <v>392.01111179999998</v>
      </c>
      <c r="FE72">
        <v>446.38400719999999</v>
      </c>
      <c r="FF72">
        <v>356.60710690000002</v>
      </c>
      <c r="FG72">
        <v>428.67655309999998</v>
      </c>
      <c r="FH72">
        <v>394.9631847</v>
      </c>
      <c r="FI72">
        <v>477.04038969999999</v>
      </c>
      <c r="FJ72">
        <v>429.08676780000002</v>
      </c>
      <c r="FK72">
        <v>392.31046559999999</v>
      </c>
      <c r="FL72">
        <v>760.30147959999999</v>
      </c>
      <c r="FM72">
        <v>710.96613149999996</v>
      </c>
      <c r="FN72">
        <v>1086.074482</v>
      </c>
      <c r="FO72">
        <v>1042.2341100000001</v>
      </c>
      <c r="FP72">
        <v>645.85433499999999</v>
      </c>
      <c r="FQ72">
        <v>601.85967149999999</v>
      </c>
      <c r="FR72">
        <v>595.65051300000005</v>
      </c>
      <c r="FS72">
        <v>748.00973829999998</v>
      </c>
      <c r="FT72">
        <v>793.52430049999998</v>
      </c>
      <c r="FU72">
        <v>824.57206250000002</v>
      </c>
      <c r="FV72">
        <v>1063.780557</v>
      </c>
      <c r="FW72">
        <v>1074.464416</v>
      </c>
      <c r="FX72">
        <v>967.62918130000003</v>
      </c>
      <c r="FY72">
        <v>712.01217959999997</v>
      </c>
      <c r="FZ72">
        <v>831.30653659999996</v>
      </c>
      <c r="GA72">
        <v>817.50129690000006</v>
      </c>
      <c r="GB72">
        <v>673.19130289999998</v>
      </c>
      <c r="GC72">
        <v>816.33339350000006</v>
      </c>
      <c r="GD72">
        <v>734.63043849999997</v>
      </c>
      <c r="GE72">
        <v>752.6481129</v>
      </c>
      <c r="GF72">
        <v>770.06185419999997</v>
      </c>
      <c r="GG72">
        <v>824.39843159999998</v>
      </c>
      <c r="GH72">
        <v>835.43953769999996</v>
      </c>
      <c r="GI72">
        <v>727.05535550000002</v>
      </c>
      <c r="GJ72">
        <v>745.06584659999999</v>
      </c>
      <c r="GK72">
        <v>679.97953670000004</v>
      </c>
      <c r="GL72">
        <v>962.49948719999998</v>
      </c>
      <c r="GM72">
        <v>714.12725660000001</v>
      </c>
      <c r="GN72">
        <v>721.86042889999999</v>
      </c>
      <c r="GO72">
        <v>688.73692940000001</v>
      </c>
      <c r="GP72">
        <v>756.92853430000002</v>
      </c>
      <c r="GQ72">
        <v>775.76467560000003</v>
      </c>
      <c r="GR72">
        <v>616.29886490000001</v>
      </c>
      <c r="GS72">
        <v>0.2</v>
      </c>
      <c r="GT72">
        <v>0.06</v>
      </c>
      <c r="GU72">
        <v>-0.15</v>
      </c>
      <c r="GV72">
        <v>0.27</v>
      </c>
      <c r="GW72">
        <v>-0.27</v>
      </c>
      <c r="GX72">
        <v>-0.56999999999999995</v>
      </c>
      <c r="GY72">
        <v>0.23</v>
      </c>
      <c r="GZ72">
        <v>7.0000000000000007E-2</v>
      </c>
      <c r="HA72">
        <v>0.52</v>
      </c>
      <c r="HB72">
        <v>0.48</v>
      </c>
      <c r="HC72">
        <v>2.25</v>
      </c>
      <c r="HD72">
        <v>0.02</v>
      </c>
      <c r="HE72">
        <v>0</v>
      </c>
      <c r="HF72">
        <v>0.01</v>
      </c>
      <c r="HG72">
        <v>0.13</v>
      </c>
      <c r="HH72">
        <v>0.2</v>
      </c>
      <c r="HI72">
        <v>0.34</v>
      </c>
      <c r="HJ72">
        <v>0.06</v>
      </c>
      <c r="HK72">
        <v>0.39</v>
      </c>
      <c r="HL72">
        <v>0.06</v>
      </c>
      <c r="HM72">
        <v>0.02</v>
      </c>
      <c r="HN72">
        <v>0.68</v>
      </c>
      <c r="HO72">
        <v>0.02</v>
      </c>
      <c r="HP72">
        <v>7.0000000000000007E-2</v>
      </c>
      <c r="HQ72">
        <v>0.19</v>
      </c>
      <c r="HR72">
        <v>-0.02</v>
      </c>
      <c r="HS72">
        <v>0.71</v>
      </c>
      <c r="HT72">
        <v>0.01</v>
      </c>
      <c r="HU72">
        <v>0.03</v>
      </c>
      <c r="HV72">
        <v>-0.02</v>
      </c>
      <c r="HW72">
        <v>0.11</v>
      </c>
      <c r="HX72">
        <v>-0.04</v>
      </c>
      <c r="HY72">
        <v>0.05</v>
      </c>
      <c r="HZ72">
        <v>4.8099999999999996</v>
      </c>
      <c r="IA72">
        <v>2.25</v>
      </c>
      <c r="IB72">
        <v>3.86</v>
      </c>
      <c r="IC72">
        <v>5.07</v>
      </c>
      <c r="ID72">
        <v>-0.54</v>
      </c>
      <c r="IE72">
        <v>0.51</v>
      </c>
      <c r="IF72">
        <v>3.25</v>
      </c>
      <c r="IG72">
        <v>1.32</v>
      </c>
      <c r="IH72">
        <v>3.3</v>
      </c>
      <c r="II72">
        <v>5.51</v>
      </c>
      <c r="IJ72">
        <v>5.95</v>
      </c>
      <c r="IK72">
        <v>5.85</v>
      </c>
      <c r="IL72">
        <v>6.02</v>
      </c>
      <c r="IM72">
        <v>0.72</v>
      </c>
      <c r="IN72">
        <v>4.1399999999999997</v>
      </c>
      <c r="IO72">
        <v>6.09</v>
      </c>
      <c r="IP72">
        <v>5.82</v>
      </c>
      <c r="IQ72">
        <v>4.72</v>
      </c>
      <c r="IR72">
        <v>5.86</v>
      </c>
      <c r="IS72">
        <v>5.92</v>
      </c>
      <c r="IT72">
        <v>7.23</v>
      </c>
      <c r="IU72">
        <v>2.4300000000000002</v>
      </c>
      <c r="IV72">
        <v>6.29</v>
      </c>
      <c r="IW72">
        <v>5.35</v>
      </c>
      <c r="IX72">
        <v>3.41</v>
      </c>
      <c r="IY72">
        <v>1.52</v>
      </c>
      <c r="IZ72">
        <v>5.76</v>
      </c>
      <c r="JA72">
        <v>4.29</v>
      </c>
      <c r="JB72">
        <v>2.4900000000000002</v>
      </c>
      <c r="JC72">
        <v>6.32</v>
      </c>
      <c r="JD72">
        <v>0.69</v>
      </c>
      <c r="JE72">
        <v>2.41</v>
      </c>
      <c r="JF72">
        <v>2.46</v>
      </c>
      <c r="JG72">
        <v>6.47</v>
      </c>
      <c r="JH72">
        <v>7.13</v>
      </c>
      <c r="JI72">
        <v>4.88</v>
      </c>
      <c r="JJ72">
        <v>5.89</v>
      </c>
      <c r="JK72">
        <v>4.8600000000000003</v>
      </c>
      <c r="JL72">
        <v>2.92</v>
      </c>
      <c r="JM72">
        <v>10</v>
      </c>
      <c r="JN72">
        <v>6.87</v>
      </c>
      <c r="JO72">
        <v>4.9400000000000004</v>
      </c>
      <c r="JP72">
        <v>6.88</v>
      </c>
      <c r="JQ72">
        <v>7.73</v>
      </c>
      <c r="JR72">
        <v>7.11</v>
      </c>
      <c r="JS72">
        <v>7.06</v>
      </c>
      <c r="JT72">
        <v>5.72</v>
      </c>
      <c r="JU72">
        <v>4.93</v>
      </c>
      <c r="JV72">
        <v>7.34</v>
      </c>
      <c r="JW72">
        <v>7.34</v>
      </c>
      <c r="JX72">
        <v>5</v>
      </c>
      <c r="JY72">
        <v>6.84</v>
      </c>
      <c r="JZ72">
        <v>6.19</v>
      </c>
      <c r="KA72">
        <v>8.09</v>
      </c>
      <c r="KB72">
        <v>3.29</v>
      </c>
      <c r="KC72">
        <v>5.35</v>
      </c>
      <c r="KD72">
        <v>5.79</v>
      </c>
      <c r="KE72">
        <v>6.78</v>
      </c>
      <c r="KF72">
        <v>6.4</v>
      </c>
      <c r="KG72">
        <v>7.09</v>
      </c>
      <c r="KH72">
        <v>7.15</v>
      </c>
      <c r="KI72">
        <v>5.22</v>
      </c>
      <c r="KJ72">
        <v>6.84</v>
      </c>
      <c r="KK72">
        <v>4.87</v>
      </c>
      <c r="KL72">
        <v>6.32</v>
      </c>
      <c r="KM72">
        <v>3.21</v>
      </c>
      <c r="KN72" s="89"/>
      <c r="KO72" s="89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15" workbookViewId="0">
      <selection activeCell="I29" sqref="I29"/>
    </sheetView>
  </sheetViews>
  <sheetFormatPr defaultRowHeight="15" x14ac:dyDescent="0.25"/>
  <cols>
    <col min="2" max="2" width="11.28515625" customWidth="1"/>
    <col min="3" max="7" width="13" customWidth="1"/>
  </cols>
  <sheetData>
    <row r="1" spans="1:22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</row>
    <row r="2" spans="1:22" x14ac:dyDescent="0.25">
      <c r="A2">
        <v>2</v>
      </c>
      <c r="C2" s="162" t="str">
        <f>[1]Valores!B1</f>
        <v>Em Valores</v>
      </c>
      <c r="D2" s="162"/>
      <c r="E2" s="162"/>
      <c r="F2" s="162"/>
      <c r="G2" s="162"/>
      <c r="H2" s="162" t="s">
        <v>79</v>
      </c>
      <c r="I2" s="162"/>
      <c r="J2" s="162"/>
      <c r="K2" s="162"/>
      <c r="L2" s="162"/>
      <c r="M2" s="162" t="s">
        <v>80</v>
      </c>
      <c r="N2" s="162"/>
      <c r="O2" s="162"/>
      <c r="P2" s="162"/>
      <c r="Q2" s="162"/>
      <c r="R2" s="162" t="s">
        <v>90</v>
      </c>
      <c r="S2" s="162"/>
      <c r="T2" s="162"/>
      <c r="U2" s="162"/>
      <c r="V2" s="162"/>
    </row>
    <row r="3" spans="1:22" x14ac:dyDescent="0.25">
      <c r="A3">
        <v>3</v>
      </c>
      <c r="B3" s="2"/>
      <c r="C3" t="s">
        <v>62</v>
      </c>
      <c r="D3" t="s">
        <v>63</v>
      </c>
      <c r="E3" t="s">
        <v>76</v>
      </c>
      <c r="F3" t="s">
        <v>77</v>
      </c>
      <c r="G3" t="s">
        <v>78</v>
      </c>
      <c r="H3" t="s">
        <v>62</v>
      </c>
      <c r="I3" t="s">
        <v>63</v>
      </c>
      <c r="J3" t="s">
        <v>76</v>
      </c>
      <c r="K3" t="s">
        <v>77</v>
      </c>
      <c r="L3" t="s">
        <v>78</v>
      </c>
      <c r="M3" t="s">
        <v>62</v>
      </c>
      <c r="N3" t="s">
        <v>63</v>
      </c>
      <c r="O3" t="s">
        <v>76</v>
      </c>
      <c r="P3" t="s">
        <v>77</v>
      </c>
      <c r="Q3" t="s">
        <v>78</v>
      </c>
      <c r="R3" t="s">
        <v>62</v>
      </c>
      <c r="S3" t="s">
        <v>63</v>
      </c>
      <c r="T3" t="s">
        <v>76</v>
      </c>
      <c r="U3" t="s">
        <v>77</v>
      </c>
      <c r="V3" t="s">
        <v>78</v>
      </c>
    </row>
    <row r="4" spans="1:22" x14ac:dyDescent="0.25">
      <c r="A4">
        <v>4</v>
      </c>
      <c r="B4" s="1">
        <f>[1]Valores!A3</f>
        <v>41579</v>
      </c>
      <c r="C4" s="6">
        <f>[1]Valores!B3</f>
        <v>497.35363636363633</v>
      </c>
      <c r="D4" s="6">
        <f>[1]Valores!C3</f>
        <v>492.30272727272728</v>
      </c>
      <c r="E4" s="6">
        <f>[1]Valores!D3</f>
        <v>59.206363636363648</v>
      </c>
      <c r="F4" s="6">
        <f>[1]Valores!E3</f>
        <v>2.6790909090909087</v>
      </c>
      <c r="G4" s="6">
        <f>[1]Valores!F3</f>
        <v>1051.5309090909088</v>
      </c>
      <c r="H4" s="7">
        <f>'[1]Variação Mensal'!B3</f>
        <v>3.6764908225321857E-3</v>
      </c>
      <c r="I4" s="7">
        <f>'[1]Variação Mensal'!C3</f>
        <v>-0.11757459421496641</v>
      </c>
      <c r="J4" s="7">
        <f>'[1]Variação Mensal'!D3</f>
        <v>-6.1043539304408423E-3</v>
      </c>
      <c r="K4" s="7">
        <f>'[1]Variação Mensal'!E3</f>
        <v>-1.0077258985556004E-2</v>
      </c>
      <c r="L4" s="7">
        <f>'[1]Variação Mensal'!F3</f>
        <v>-5.721351267200192E-2</v>
      </c>
      <c r="M4" s="7"/>
      <c r="N4" s="7"/>
      <c r="O4" s="7"/>
      <c r="P4" s="7"/>
      <c r="Q4" s="7"/>
      <c r="R4" s="10" t="str">
        <f>'[1]Variação 12 Meses'!B3</f>
        <v>-</v>
      </c>
      <c r="S4" s="10" t="str">
        <f>'[1]Variação 12 Meses'!C3</f>
        <v>-</v>
      </c>
      <c r="T4" s="10" t="str">
        <f>'[1]Variação 12 Meses'!D3</f>
        <v>-</v>
      </c>
      <c r="U4" s="10" t="str">
        <f>'[1]Variação 12 Meses'!E3</f>
        <v>-</v>
      </c>
      <c r="V4" s="10" t="str">
        <f>'[1]Variação 12 Meses'!F3</f>
        <v>-</v>
      </c>
    </row>
    <row r="5" spans="1:22" x14ac:dyDescent="0.25">
      <c r="A5">
        <v>5</v>
      </c>
      <c r="B5" s="1">
        <f>[1]Valores!A4</f>
        <v>41609</v>
      </c>
      <c r="C5" s="6">
        <f>[1]Valores!B4</f>
        <v>499.29909090909098</v>
      </c>
      <c r="D5" s="6">
        <f>[1]Valores!C4</f>
        <v>497.55636363636364</v>
      </c>
      <c r="E5" s="6">
        <f>[1]Valores!D4</f>
        <v>59.206363636363648</v>
      </c>
      <c r="F5" s="6">
        <f>[1]Valores!E4</f>
        <v>2.6790909090909087</v>
      </c>
      <c r="G5" s="6">
        <f>[1]Valores!F4</f>
        <v>1058.7427272727273</v>
      </c>
      <c r="H5" s="7">
        <f>'[1]Variação Mensal'!B4</f>
        <v>3.911612187413871E-3</v>
      </c>
      <c r="I5" s="7">
        <f>'[1]Variação Mensal'!C4</f>
        <v>1.0671556488708989E-2</v>
      </c>
      <c r="J5" s="7">
        <f>'[1]Variação Mensal'!D4</f>
        <v>0</v>
      </c>
      <c r="K5" s="7">
        <f>'[1]Variação Mensal'!E4</f>
        <v>0</v>
      </c>
      <c r="L5" s="7">
        <f>'[1]Variação Mensal'!F4</f>
        <v>6.858398663766696E-3</v>
      </c>
      <c r="M5" s="7"/>
      <c r="N5" s="7"/>
      <c r="O5" s="7"/>
      <c r="P5" s="7"/>
      <c r="Q5" s="7"/>
      <c r="R5" s="10" t="str">
        <f>'[1]Variação 12 Meses'!B4</f>
        <v>-</v>
      </c>
      <c r="S5" s="10" t="str">
        <f>'[1]Variação 12 Meses'!C4</f>
        <v>-</v>
      </c>
      <c r="T5" s="10" t="str">
        <f>'[1]Variação 12 Meses'!D4</f>
        <v>-</v>
      </c>
      <c r="U5" s="10" t="str">
        <f>'[1]Variação 12 Meses'!E4</f>
        <v>-</v>
      </c>
      <c r="V5" s="10" t="str">
        <f>'[1]Variação 12 Meses'!F4</f>
        <v>-</v>
      </c>
    </row>
    <row r="6" spans="1:22" x14ac:dyDescent="0.25">
      <c r="A6">
        <v>6</v>
      </c>
      <c r="B6" s="1">
        <f>[1]Valores!A5</f>
        <v>41640</v>
      </c>
      <c r="C6" s="6">
        <f>[1]Valores!B5</f>
        <v>502.98363636363632</v>
      </c>
      <c r="D6" s="6">
        <f>[1]Valores!C5</f>
        <v>502.81545454545454</v>
      </c>
      <c r="E6" s="6">
        <f>[1]Valores!D5</f>
        <v>59.206363636363648</v>
      </c>
      <c r="F6" s="6">
        <f>[1]Valores!E5</f>
        <v>2.6790909090909087</v>
      </c>
      <c r="G6" s="6">
        <f>[1]Valores!F5</f>
        <v>1067.6809090909089</v>
      </c>
      <c r="H6" s="7">
        <f>'[1]Variação Mensal'!B5</f>
        <v>7.3794355359966257E-3</v>
      </c>
      <c r="I6" s="7">
        <f>'[1]Variação Mensal'!C5</f>
        <v>1.0569839506533674E-2</v>
      </c>
      <c r="J6" s="7">
        <f>'[1]Variação Mensal'!D5</f>
        <v>0</v>
      </c>
      <c r="K6" s="7">
        <f>'[1]Variação Mensal'!E5</f>
        <v>0</v>
      </c>
      <c r="L6" s="7">
        <f>'[1]Variação Mensal'!F5</f>
        <v>8.4422604169438475E-3</v>
      </c>
      <c r="M6" s="7">
        <f>H6</f>
        <v>7.3794355359966257E-3</v>
      </c>
      <c r="N6" s="7">
        <f t="shared" ref="N6:Q6" si="0">I6</f>
        <v>1.0569839506533674E-2</v>
      </c>
      <c r="O6" s="7">
        <f t="shared" si="0"/>
        <v>0</v>
      </c>
      <c r="P6" s="7">
        <f t="shared" si="0"/>
        <v>0</v>
      </c>
      <c r="Q6" s="7">
        <f t="shared" si="0"/>
        <v>8.4422604169438475E-3</v>
      </c>
      <c r="R6" s="10" t="str">
        <f>'[1]Variação 12 Meses'!B5</f>
        <v>-</v>
      </c>
      <c r="S6" s="10" t="str">
        <f>'[1]Variação 12 Meses'!C5</f>
        <v>-</v>
      </c>
      <c r="T6" s="10" t="str">
        <f>'[1]Variação 12 Meses'!D5</f>
        <v>-</v>
      </c>
      <c r="U6" s="10" t="str">
        <f>'[1]Variação 12 Meses'!E5</f>
        <v>-</v>
      </c>
      <c r="V6" s="10" t="str">
        <f>'[1]Variação 12 Meses'!F5</f>
        <v>-</v>
      </c>
    </row>
    <row r="7" spans="1:22" x14ac:dyDescent="0.25">
      <c r="A7">
        <v>7</v>
      </c>
      <c r="B7" s="1">
        <f>[1]Valores!A6</f>
        <v>41671</v>
      </c>
      <c r="C7" s="6">
        <f>[1]Valores!B6</f>
        <v>504.57090909090914</v>
      </c>
      <c r="D7" s="6">
        <f>[1]Valores!C6</f>
        <v>508.07000000000005</v>
      </c>
      <c r="E7" s="6">
        <f>[1]Valores!D6</f>
        <v>59.206363636363648</v>
      </c>
      <c r="F7" s="6">
        <f>[1]Valores!E6</f>
        <v>2.6790909090909087</v>
      </c>
      <c r="G7" s="6">
        <f>[1]Valores!F6</f>
        <v>1074.5281818181818</v>
      </c>
      <c r="H7" s="7">
        <f>'[1]Variação Mensal'!B6</f>
        <v>3.1557144457980968E-3</v>
      </c>
      <c r="I7" s="7">
        <f>'[1]Variação Mensal'!C6</f>
        <v>1.0450246520953943E-2</v>
      </c>
      <c r="J7" s="7">
        <f>'[1]Variação Mensal'!D6</f>
        <v>0</v>
      </c>
      <c r="K7" s="7">
        <f>'[1]Variação Mensal'!E6</f>
        <v>0</v>
      </c>
      <c r="L7" s="7">
        <f>'[1]Variação Mensal'!F6</f>
        <v>6.4132201568567471E-3</v>
      </c>
      <c r="M7" s="7">
        <f>C7/C$6-1</f>
        <v>3.1557144457980968E-3</v>
      </c>
      <c r="N7" s="7">
        <f t="shared" ref="N7:Q7" si="1">D7/D$6-1</f>
        <v>1.0450246520953943E-2</v>
      </c>
      <c r="O7" s="7">
        <f t="shared" si="1"/>
        <v>0</v>
      </c>
      <c r="P7" s="7">
        <f t="shared" si="1"/>
        <v>0</v>
      </c>
      <c r="Q7" s="7">
        <f t="shared" si="1"/>
        <v>6.4132201568567471E-3</v>
      </c>
      <c r="R7" s="10" t="str">
        <f>'[1]Variação 12 Meses'!B6</f>
        <v>-</v>
      </c>
      <c r="S7" s="10" t="str">
        <f>'[1]Variação 12 Meses'!C6</f>
        <v>-</v>
      </c>
      <c r="T7" s="10" t="str">
        <f>'[1]Variação 12 Meses'!D6</f>
        <v>-</v>
      </c>
      <c r="U7" s="10" t="str">
        <f>'[1]Variação 12 Meses'!E6</f>
        <v>-</v>
      </c>
      <c r="V7" s="10" t="str">
        <f>'[1]Variação 12 Meses'!F6</f>
        <v>-</v>
      </c>
    </row>
    <row r="8" spans="1:22" x14ac:dyDescent="0.25">
      <c r="A8">
        <v>8</v>
      </c>
      <c r="B8" s="1">
        <f>[1]Valores!A7</f>
        <v>41699</v>
      </c>
      <c r="C8" s="6">
        <f>[1]Valores!B7</f>
        <v>506.82909090909089</v>
      </c>
      <c r="D8" s="6">
        <f>[1]Valores!C7</f>
        <v>513.28181818181827</v>
      </c>
      <c r="E8" s="6">
        <f>[1]Valores!D7</f>
        <v>59.206363636363648</v>
      </c>
      <c r="F8" s="6">
        <f>[1]Valores!E7</f>
        <v>2.6790909090909087</v>
      </c>
      <c r="G8" s="6">
        <f>[1]Valores!F7</f>
        <v>1082.070909090909</v>
      </c>
      <c r="H8" s="7">
        <f>'[1]Variação Mensal'!B7</f>
        <v>4.4754498872128234E-3</v>
      </c>
      <c r="I8" s="7">
        <f>'[1]Variação Mensal'!C7</f>
        <v>1.0258071096144628E-2</v>
      </c>
      <c r="J8" s="7">
        <f>'[1]Variação Mensal'!D7</f>
        <v>0</v>
      </c>
      <c r="K8" s="7">
        <f>'[1]Variação Mensal'!E7</f>
        <v>0</v>
      </c>
      <c r="L8" s="7">
        <f>'[1]Variação Mensal'!F7</f>
        <v>7.0195713805889515E-3</v>
      </c>
      <c r="M8" s="7">
        <f t="shared" ref="M8:M16" si="2">C8/C$6-1</f>
        <v>7.6452875748713733E-3</v>
      </c>
      <c r="N8" s="7">
        <f t="shared" ref="N8:N17" si="3">D8/D$6-1</f>
        <v>2.0815516988882843E-2</v>
      </c>
      <c r="O8" s="7">
        <f t="shared" ref="O8:O17" si="4">E8/E$6-1</f>
        <v>0</v>
      </c>
      <c r="P8" s="7">
        <f t="shared" ref="P8:P17" si="5">F8/F$6-1</f>
        <v>0</v>
      </c>
      <c r="Q8" s="7">
        <f t="shared" ref="Q8:Q17" si="6">G8/G$6-1</f>
        <v>1.3477809594116152E-2</v>
      </c>
      <c r="R8" s="10" t="str">
        <f>'[1]Variação 12 Meses'!B7</f>
        <v>-</v>
      </c>
      <c r="S8" s="10" t="str">
        <f>'[1]Variação 12 Meses'!C7</f>
        <v>-</v>
      </c>
      <c r="T8" s="10" t="str">
        <f>'[1]Variação 12 Meses'!D7</f>
        <v>-</v>
      </c>
      <c r="U8" s="10" t="str">
        <f>'[1]Variação 12 Meses'!E7</f>
        <v>-</v>
      </c>
      <c r="V8" s="10" t="str">
        <f>'[1]Variação 12 Meses'!F7</f>
        <v>-</v>
      </c>
    </row>
    <row r="9" spans="1:22" x14ac:dyDescent="0.25">
      <c r="A9">
        <v>9</v>
      </c>
      <c r="B9" s="1">
        <f>[1]Valores!A8</f>
        <v>41730</v>
      </c>
      <c r="C9" s="6">
        <f>[1]Valores!B8</f>
        <v>507.98636363636365</v>
      </c>
      <c r="D9" s="6">
        <f>[1]Valores!C8</f>
        <v>518.56181818181824</v>
      </c>
      <c r="E9" s="6">
        <f>[1]Valores!D8</f>
        <v>59.206363636363648</v>
      </c>
      <c r="F9" s="6">
        <f>[1]Valores!E8</f>
        <v>2.6790909090909087</v>
      </c>
      <c r="G9" s="6">
        <f>[1]Valores!F8</f>
        <v>1088.4381818181819</v>
      </c>
      <c r="H9" s="7">
        <f>'[1]Variação Mensal'!B8</f>
        <v>2.2833589232160723E-3</v>
      </c>
      <c r="I9" s="7">
        <f>'[1]Variação Mensal'!C8</f>
        <v>1.0286746603850316E-2</v>
      </c>
      <c r="J9" s="7">
        <f>'[1]Variação Mensal'!D8</f>
        <v>0</v>
      </c>
      <c r="K9" s="7">
        <f>'[1]Variação Mensal'!E8</f>
        <v>0</v>
      </c>
      <c r="L9" s="7">
        <f>'[1]Variação Mensal'!F8</f>
        <v>5.8843396248609015E-3</v>
      </c>
      <c r="M9" s="7">
        <f t="shared" si="2"/>
        <v>9.9461034336920662E-3</v>
      </c>
      <c r="N9" s="7">
        <f t="shared" si="3"/>
        <v>3.1316387541425961E-2</v>
      </c>
      <c r="O9" s="7">
        <f t="shared" si="4"/>
        <v>0</v>
      </c>
      <c r="P9" s="7">
        <f t="shared" si="5"/>
        <v>0</v>
      </c>
      <c r="Q9" s="7">
        <f t="shared" si="6"/>
        <v>1.9441457228027925E-2</v>
      </c>
      <c r="R9" s="10" t="str">
        <f>'[1]Variação 12 Meses'!B8</f>
        <v>-</v>
      </c>
      <c r="S9" s="10" t="str">
        <f>'[1]Variação 12 Meses'!C8</f>
        <v>-</v>
      </c>
      <c r="T9" s="10" t="str">
        <f>'[1]Variação 12 Meses'!D8</f>
        <v>-</v>
      </c>
      <c r="U9" s="10" t="str">
        <f>'[1]Variação 12 Meses'!E8</f>
        <v>-</v>
      </c>
      <c r="V9" s="10" t="str">
        <f>'[1]Variação 12 Meses'!F8</f>
        <v>-</v>
      </c>
    </row>
    <row r="10" spans="1:22" x14ac:dyDescent="0.25">
      <c r="A10">
        <v>10</v>
      </c>
      <c r="B10" s="1">
        <f>[1]Valores!A9</f>
        <v>41760</v>
      </c>
      <c r="C10" s="6">
        <f>[1]Valores!B9</f>
        <v>508.68181818181819</v>
      </c>
      <c r="D10" s="6">
        <f>[1]Valores!C9</f>
        <v>572.89454545454544</v>
      </c>
      <c r="E10" s="6">
        <f>[1]Valores!D9</f>
        <v>59.206363636363648</v>
      </c>
      <c r="F10" s="6">
        <f>[1]Valores!E9</f>
        <v>2.6790909090909087</v>
      </c>
      <c r="G10" s="6">
        <f>[1]Valores!F9</f>
        <v>1143.5172727272727</v>
      </c>
      <c r="H10" s="7">
        <f>'[1]Variação Mensal'!B9</f>
        <v>1.3690417602476579E-3</v>
      </c>
      <c r="I10" s="7">
        <f>'[1]Variação Mensal'!C9</f>
        <v>0.10477579599521736</v>
      </c>
      <c r="J10" s="7">
        <f>'[1]Variação Mensal'!D9</f>
        <v>0</v>
      </c>
      <c r="K10" s="7">
        <f>'[1]Variação Mensal'!E9</f>
        <v>0</v>
      </c>
      <c r="L10" s="7">
        <f>'[1]Variação Mensal'!F9</f>
        <v>5.0603784237965632E-2</v>
      </c>
      <c r="M10" s="7">
        <f t="shared" si="2"/>
        <v>1.1328761824892286E-2</v>
      </c>
      <c r="N10" s="7">
        <f t="shared" si="3"/>
        <v>0.13937338296899093</v>
      </c>
      <c r="O10" s="7">
        <f t="shared" si="4"/>
        <v>0</v>
      </c>
      <c r="P10" s="7">
        <f t="shared" si="5"/>
        <v>0</v>
      </c>
      <c r="Q10" s="7">
        <f t="shared" si="6"/>
        <v>7.1029052772832335E-2</v>
      </c>
      <c r="R10" s="10" t="str">
        <f>'[1]Variação 12 Meses'!B9</f>
        <v>-</v>
      </c>
      <c r="S10" s="10" t="str">
        <f>'[1]Variação 12 Meses'!C9</f>
        <v>-</v>
      </c>
      <c r="T10" s="10" t="str">
        <f>'[1]Variação 12 Meses'!D9</f>
        <v>-</v>
      </c>
      <c r="U10" s="10" t="str">
        <f>'[1]Variação 12 Meses'!E9</f>
        <v>-</v>
      </c>
      <c r="V10" s="10" t="str">
        <f>'[1]Variação 12 Meses'!F9</f>
        <v>-</v>
      </c>
    </row>
    <row r="11" spans="1:22" x14ac:dyDescent="0.25">
      <c r="A11">
        <v>11</v>
      </c>
      <c r="B11" s="1">
        <f>[1]Valores!A10</f>
        <v>41791</v>
      </c>
      <c r="C11" s="6">
        <f>[1]Valores!B10</f>
        <v>509.12727272727267</v>
      </c>
      <c r="D11" s="6">
        <f>[1]Valores!C10</f>
        <v>572.89454545454544</v>
      </c>
      <c r="E11" s="6">
        <f>[1]Valores!D10</f>
        <v>59.206363636363648</v>
      </c>
      <c r="F11" s="6">
        <f>[1]Valores!E10</f>
        <v>2.6790909090909087</v>
      </c>
      <c r="G11" s="6">
        <f>[1]Valores!F10</f>
        <v>1143.9645454545455</v>
      </c>
      <c r="H11" s="7">
        <f>'[1]Variação Mensal'!B10</f>
        <v>8.7570369046541252E-4</v>
      </c>
      <c r="I11" s="7">
        <f>'[1]Variação Mensal'!C10</f>
        <v>0</v>
      </c>
      <c r="J11" s="7">
        <f>'[1]Variação Mensal'!D10</f>
        <v>0</v>
      </c>
      <c r="K11" s="7">
        <f>'[1]Variação Mensal'!E10</f>
        <v>0</v>
      </c>
      <c r="L11" s="7">
        <f>'[1]Variação Mensal'!F10</f>
        <v>3.9113770988885577E-4</v>
      </c>
      <c r="M11" s="7">
        <f t="shared" si="2"/>
        <v>1.221438615389614E-2</v>
      </c>
      <c r="N11" s="7">
        <f t="shared" si="3"/>
        <v>0.13937338296899093</v>
      </c>
      <c r="O11" s="7">
        <f t="shared" si="4"/>
        <v>0</v>
      </c>
      <c r="P11" s="7">
        <f t="shared" si="5"/>
        <v>0</v>
      </c>
      <c r="Q11" s="7">
        <f t="shared" si="6"/>
        <v>7.1447972623758238E-2</v>
      </c>
      <c r="R11" s="10" t="str">
        <f>'[1]Variação 12 Meses'!B10</f>
        <v>-</v>
      </c>
      <c r="S11" s="10" t="str">
        <f>'[1]Variação 12 Meses'!C10</f>
        <v>-</v>
      </c>
      <c r="T11" s="10" t="str">
        <f>'[1]Variação 12 Meses'!D10</f>
        <v>-</v>
      </c>
      <c r="U11" s="10" t="str">
        <f>'[1]Variação 12 Meses'!E10</f>
        <v>-</v>
      </c>
      <c r="V11" s="10" t="str">
        <f>'[1]Variação 12 Meses'!F10</f>
        <v>-</v>
      </c>
    </row>
    <row r="12" spans="1:22" x14ac:dyDescent="0.25">
      <c r="A12">
        <v>12</v>
      </c>
      <c r="B12" s="1">
        <f>[1]Valores!A11</f>
        <v>41821</v>
      </c>
      <c r="C12" s="6">
        <f>[1]Valores!B11</f>
        <v>513.82545454545459</v>
      </c>
      <c r="D12" s="6">
        <f>[1]Valores!C11</f>
        <v>572.89454545454544</v>
      </c>
      <c r="E12" s="6">
        <f>[1]Valores!D11</f>
        <v>59.206363636363648</v>
      </c>
      <c r="F12" s="6">
        <f>[1]Valores!E11</f>
        <v>2.6790909090909087</v>
      </c>
      <c r="G12" s="6">
        <f>[1]Valores!F11</f>
        <v>1148.6063636363638</v>
      </c>
      <c r="H12" s="7">
        <f>'[1]Variação Mensal'!B11</f>
        <v>9.2279122919793899E-3</v>
      </c>
      <c r="I12" s="7">
        <f>'[1]Variação Mensal'!C11</f>
        <v>0</v>
      </c>
      <c r="J12" s="7">
        <f>'[1]Variação Mensal'!D11</f>
        <v>0</v>
      </c>
      <c r="K12" s="7">
        <f>'[1]Variação Mensal'!E11</f>
        <v>0</v>
      </c>
      <c r="L12" s="7">
        <f>'[1]Variação Mensal'!F11</f>
        <v>4.0576591296139775E-3</v>
      </c>
      <c r="M12" s="7">
        <f t="shared" si="2"/>
        <v>2.155501173000407E-2</v>
      </c>
      <c r="N12" s="7">
        <f t="shared" si="3"/>
        <v>0.13937338296899093</v>
      </c>
      <c r="O12" s="7">
        <f t="shared" si="4"/>
        <v>0</v>
      </c>
      <c r="P12" s="7">
        <f t="shared" si="5"/>
        <v>0</v>
      </c>
      <c r="Q12" s="7">
        <f t="shared" si="6"/>
        <v>7.5795543271781396E-2</v>
      </c>
      <c r="R12" s="10" t="str">
        <f>'[1]Variação 12 Meses'!B11</f>
        <v>-</v>
      </c>
      <c r="S12" s="10" t="str">
        <f>'[1]Variação 12 Meses'!C11</f>
        <v>-</v>
      </c>
      <c r="T12" s="10" t="str">
        <f>'[1]Variação 12 Meses'!D11</f>
        <v>-</v>
      </c>
      <c r="U12" s="10" t="str">
        <f>'[1]Variação 12 Meses'!E11</f>
        <v>-</v>
      </c>
      <c r="V12" s="10" t="str">
        <f>'[1]Variação 12 Meses'!F11</f>
        <v>-</v>
      </c>
    </row>
    <row r="13" spans="1:22" x14ac:dyDescent="0.25">
      <c r="A13">
        <v>13</v>
      </c>
      <c r="B13" s="1">
        <f>[1]Valores!A12</f>
        <v>41852</v>
      </c>
      <c r="C13" s="6">
        <f>[1]Valores!B12</f>
        <v>517.69636363636357</v>
      </c>
      <c r="D13" s="6">
        <f>[1]Valores!C12</f>
        <v>572.89636363636373</v>
      </c>
      <c r="E13" s="6">
        <f>[1]Valores!D12</f>
        <v>59.206363636363648</v>
      </c>
      <c r="F13" s="6">
        <f>[1]Valores!E12</f>
        <v>2.6790909090909087</v>
      </c>
      <c r="G13" s="6">
        <f>[1]Valores!F12</f>
        <v>1152.4790909090909</v>
      </c>
      <c r="H13" s="7">
        <f>'[1]Variação Mensal'!B12</f>
        <v>7.5335097875470769E-3</v>
      </c>
      <c r="I13" s="7">
        <f>'[1]Variação Mensal'!C12</f>
        <v>3.1736762597933676E-6</v>
      </c>
      <c r="J13" s="7">
        <f>'[1]Variação Mensal'!D12</f>
        <v>0</v>
      </c>
      <c r="K13" s="7">
        <f>'[1]Variação Mensal'!E12</f>
        <v>0</v>
      </c>
      <c r="L13" s="7">
        <f>'[1]Variação Mensal'!F12</f>
        <v>3.3716749230490173E-3</v>
      </c>
      <c r="M13" s="7">
        <f t="shared" si="2"/>
        <v>2.9250906409389765E-2</v>
      </c>
      <c r="N13" s="7">
        <f t="shared" si="3"/>
        <v>0.13937699897124745</v>
      </c>
      <c r="O13" s="7">
        <f t="shared" si="4"/>
        <v>0</v>
      </c>
      <c r="P13" s="7">
        <f t="shared" si="5"/>
        <v>0</v>
      </c>
      <c r="Q13" s="7">
        <f t="shared" si="6"/>
        <v>7.9422776127358707E-2</v>
      </c>
      <c r="R13" s="10" t="str">
        <f>'[1]Variação 12 Meses'!B12</f>
        <v>-</v>
      </c>
      <c r="S13" s="10" t="str">
        <f>'[1]Variação 12 Meses'!C12</f>
        <v>-</v>
      </c>
      <c r="T13" s="10" t="str">
        <f>'[1]Variação 12 Meses'!D12</f>
        <v>-</v>
      </c>
      <c r="U13" s="10" t="str">
        <f>'[1]Variação 12 Meses'!E12</f>
        <v>-</v>
      </c>
      <c r="V13" s="10" t="str">
        <f>'[1]Variação 12 Meses'!F12</f>
        <v>-</v>
      </c>
    </row>
    <row r="14" spans="1:22" x14ac:dyDescent="0.25">
      <c r="A14">
        <v>14</v>
      </c>
      <c r="B14" s="1">
        <f>[1]Valores!A13</f>
        <v>41883</v>
      </c>
      <c r="C14" s="6">
        <f>[1]Valores!B13</f>
        <v>520.72181818181809</v>
      </c>
      <c r="D14" s="6">
        <f>[1]Valores!C13</f>
        <v>572.89636363636373</v>
      </c>
      <c r="E14" s="6">
        <f>[1]Valores!D13</f>
        <v>59.206363636363648</v>
      </c>
      <c r="F14" s="6">
        <f>[1]Valores!E13</f>
        <v>2.6790909090909087</v>
      </c>
      <c r="G14" s="6">
        <f>[1]Valores!F13</f>
        <v>1155.5045454545455</v>
      </c>
      <c r="H14" s="7">
        <f>'[1]Variação Mensal'!B13</f>
        <v>5.844071463441125E-3</v>
      </c>
      <c r="I14" s="7">
        <f>'[1]Variação Mensal'!C13</f>
        <v>0</v>
      </c>
      <c r="J14" s="7">
        <f>'[1]Variação Mensal'!D13</f>
        <v>0</v>
      </c>
      <c r="K14" s="7">
        <f>'[1]Variação Mensal'!E13</f>
        <v>0</v>
      </c>
      <c r="L14" s="7">
        <f>'[1]Variação Mensal'!F13</f>
        <v>2.6251708766951154E-3</v>
      </c>
      <c r="M14" s="7">
        <f t="shared" si="2"/>
        <v>3.526592226025782E-2</v>
      </c>
      <c r="N14" s="7">
        <f t="shared" si="3"/>
        <v>0.13937699897124745</v>
      </c>
      <c r="O14" s="7">
        <f t="shared" si="4"/>
        <v>0</v>
      </c>
      <c r="P14" s="7">
        <f t="shared" si="5"/>
        <v>0</v>
      </c>
      <c r="Q14" s="7">
        <f t="shared" si="6"/>
        <v>8.2256445362889563E-2</v>
      </c>
      <c r="R14" s="10" t="str">
        <f>'[1]Variação 12 Meses'!B13</f>
        <v>-</v>
      </c>
      <c r="S14" s="10" t="str">
        <f>'[1]Variação 12 Meses'!C13</f>
        <v>-</v>
      </c>
      <c r="T14" s="10" t="str">
        <f>'[1]Variação 12 Meses'!D13</f>
        <v>-</v>
      </c>
      <c r="U14" s="10" t="str">
        <f>'[1]Variação 12 Meses'!E13</f>
        <v>-</v>
      </c>
      <c r="V14" s="10" t="str">
        <f>'[1]Variação 12 Meses'!F13</f>
        <v>-</v>
      </c>
    </row>
    <row r="15" spans="1:22" x14ac:dyDescent="0.25">
      <c r="A15">
        <v>15</v>
      </c>
      <c r="B15" s="1">
        <f>[1]Valores!A14</f>
        <v>41913</v>
      </c>
      <c r="C15" s="6">
        <f>[1]Valores!B14</f>
        <v>521.06363636363631</v>
      </c>
      <c r="D15" s="6">
        <f>[1]Valores!C14</f>
        <v>577.44272727272721</v>
      </c>
      <c r="E15" s="6">
        <f>[1]Valores!D14</f>
        <v>63.955454545454543</v>
      </c>
      <c r="F15" s="6">
        <f>[1]Valores!E14</f>
        <v>2.6790909090909087</v>
      </c>
      <c r="G15" s="6">
        <f>[1]Valores!F14</f>
        <v>1165.1399999999999</v>
      </c>
      <c r="H15" s="7">
        <f>'[1]Variação Mensal'!B14</f>
        <v>6.5643145703342398E-4</v>
      </c>
      <c r="I15" s="7">
        <f>'[1]Variação Mensal'!C14</f>
        <v>7.9357523017011822E-3</v>
      </c>
      <c r="J15" s="7">
        <f>'[1]Variação Mensal'!D14</f>
        <v>8.0212507869239946E-2</v>
      </c>
      <c r="K15" s="7">
        <f>'[1]Variação Mensal'!E14</f>
        <v>0</v>
      </c>
      <c r="L15" s="7">
        <f>'[1]Variação Mensal'!F14</f>
        <v>8.3387422259459942E-3</v>
      </c>
      <c r="M15" s="7">
        <f t="shared" si="2"/>
        <v>3.5945503378024268E-2</v>
      </c>
      <c r="N15" s="7">
        <f t="shared" si="3"/>
        <v>0.148418812613339</v>
      </c>
      <c r="O15" s="7">
        <f t="shared" si="4"/>
        <v>8.0212507869239946E-2</v>
      </c>
      <c r="P15" s="7">
        <f t="shared" si="5"/>
        <v>0</v>
      </c>
      <c r="Q15" s="7">
        <f t="shared" si="6"/>
        <v>9.1281102883139287E-2</v>
      </c>
      <c r="R15" s="10" t="str">
        <f>'[1]Variação 12 Meses'!B14</f>
        <v>-</v>
      </c>
      <c r="S15" s="10" t="str">
        <f>'[1]Variação 12 Meses'!C14</f>
        <v>-</v>
      </c>
      <c r="T15" s="10" t="str">
        <f>'[1]Variação 12 Meses'!D14</f>
        <v>-</v>
      </c>
      <c r="U15" s="10" t="str">
        <f>'[1]Variação 12 Meses'!E14</f>
        <v>-</v>
      </c>
      <c r="V15" s="10" t="str">
        <f>'[1]Variação 12 Meses'!F14</f>
        <v>-</v>
      </c>
    </row>
    <row r="16" spans="1:22" x14ac:dyDescent="0.25">
      <c r="A16">
        <v>16</v>
      </c>
      <c r="B16" s="1">
        <f>[1]Valores!A15</f>
        <v>41944</v>
      </c>
      <c r="C16" s="6">
        <f>[1]Valores!B15</f>
        <v>522.66454545454542</v>
      </c>
      <c r="D16" s="6">
        <f>[1]Valores!C15</f>
        <v>577.44272727272721</v>
      </c>
      <c r="E16" s="6">
        <f>[1]Valores!D15</f>
        <v>64.010909090909095</v>
      </c>
      <c r="F16" s="6">
        <f>[1]Valores!E15</f>
        <v>2.6790909090909087</v>
      </c>
      <c r="G16" s="6">
        <f>[1]Valores!F15</f>
        <v>1166.7963636363636</v>
      </c>
      <c r="H16" s="7">
        <f>'[1]Variação Mensal'!B15</f>
        <v>3.0723869009194882E-3</v>
      </c>
      <c r="I16" s="7">
        <f>'[1]Variação Mensal'!C15</f>
        <v>0</v>
      </c>
      <c r="J16" s="7">
        <f>'[1]Variação Mensal'!D15</f>
        <v>8.6708078065700356E-4</v>
      </c>
      <c r="K16" s="7">
        <f>'[1]Variação Mensal'!E15</f>
        <v>0</v>
      </c>
      <c r="L16" s="7">
        <f>'[1]Variação Mensal'!F15</f>
        <v>1.421600525570943E-3</v>
      </c>
      <c r="M16" s="7">
        <f t="shared" si="2"/>
        <v>3.9128328772669363E-2</v>
      </c>
      <c r="N16" s="7">
        <f t="shared" si="3"/>
        <v>0.148418812613339</v>
      </c>
      <c r="O16" s="7">
        <f t="shared" si="4"/>
        <v>8.1149139373838608E-2</v>
      </c>
      <c r="P16" s="7">
        <f t="shared" si="5"/>
        <v>0</v>
      </c>
      <c r="Q16" s="7">
        <f t="shared" si="6"/>
        <v>9.2832468672543689E-2</v>
      </c>
      <c r="R16" s="10">
        <f>'[1]Variação 12 Meses'!B15</f>
        <v>5.0891171271950197E-2</v>
      </c>
      <c r="S16" s="10">
        <f>'[1]Variação 12 Meses'!C15</f>
        <v>0.17294236916309802</v>
      </c>
      <c r="T16" s="10">
        <f>'[1]Variação 12 Meses'!D15</f>
        <v>8.1149139373838608E-2</v>
      </c>
      <c r="U16" s="10">
        <f>'[1]Variação 12 Meses'!E15</f>
        <v>0</v>
      </c>
      <c r="V16" s="10">
        <f>'[1]Variação 12 Meses'!F15</f>
        <v>0.10961680113151062</v>
      </c>
    </row>
    <row r="17" spans="1:22" x14ac:dyDescent="0.25">
      <c r="A17">
        <v>17</v>
      </c>
      <c r="B17" s="1">
        <f>[1]Valores!A16</f>
        <v>41974</v>
      </c>
      <c r="C17" s="6">
        <f>[1]Valores!B16</f>
        <v>523.17181818181814</v>
      </c>
      <c r="D17" s="6">
        <f>[1]Valores!C16</f>
        <v>577.44272727272721</v>
      </c>
      <c r="E17" s="6">
        <f>[1]Valores!D16</f>
        <v>67.521818181818176</v>
      </c>
      <c r="F17" s="6">
        <f>[1]Valores!E16</f>
        <v>2.6790909090909087</v>
      </c>
      <c r="G17" s="6">
        <f>[1]Valores!F16</f>
        <v>1170.8172727272727</v>
      </c>
      <c r="H17" s="7">
        <f>'[1]Variação Mensal'!B16</f>
        <v>9.7055124875855547E-4</v>
      </c>
      <c r="I17" s="7">
        <f>'[1]Variação Mensal'!C16</f>
        <v>0</v>
      </c>
      <c r="J17" s="7">
        <f>'[1]Variação Mensal'!D16</f>
        <v>5.484860535136038E-2</v>
      </c>
      <c r="K17" s="7">
        <f>'[1]Variação Mensal'!E16</f>
        <v>0</v>
      </c>
      <c r="L17" s="7">
        <f>'[1]Variação Mensal'!F16</f>
        <v>3.446110406427616E-3</v>
      </c>
      <c r="M17" s="7">
        <f>C17/C$6-1</f>
        <v>4.0136856069779903E-2</v>
      </c>
      <c r="N17" s="7">
        <f t="shared" si="3"/>
        <v>0.148418812613339</v>
      </c>
      <c r="O17" s="7">
        <f t="shared" si="4"/>
        <v>0.14044866184531735</v>
      </c>
      <c r="P17" s="7">
        <f t="shared" si="5"/>
        <v>0</v>
      </c>
      <c r="Q17" s="7">
        <f t="shared" si="6"/>
        <v>9.6598490015317839E-2</v>
      </c>
      <c r="R17" s="10">
        <f>'[1]Variação 12 Meses'!B16</f>
        <v>4.7812478947761194E-2</v>
      </c>
      <c r="S17" s="10">
        <f>'[1]Variação 12 Meses'!C16</f>
        <v>0.16055741514894595</v>
      </c>
      <c r="T17" s="10">
        <f>'[1]Variação 12 Meses'!D16</f>
        <v>0.14044866184531735</v>
      </c>
      <c r="U17" s="10">
        <f>'[1]Variação 12 Meses'!E16</f>
        <v>0</v>
      </c>
      <c r="V17" s="10">
        <f>'[1]Variação 12 Meses'!F16</f>
        <v>0.10585626004085458</v>
      </c>
    </row>
    <row r="18" spans="1:22" x14ac:dyDescent="0.25">
      <c r="A18">
        <v>18</v>
      </c>
      <c r="B18" s="1">
        <f>[1]Valores!A17</f>
        <v>42005</v>
      </c>
      <c r="C18" s="6">
        <f>[1]Valores!B17</f>
        <v>524.92181818181825</v>
      </c>
      <c r="D18" s="6">
        <f>[1]Valores!C17</f>
        <v>577.44272727272721</v>
      </c>
      <c r="E18" s="6">
        <f>[1]Valores!D17</f>
        <v>67.521818181818176</v>
      </c>
      <c r="F18" s="6">
        <f>[1]Valores!E17</f>
        <v>2.6790909090909087</v>
      </c>
      <c r="G18" s="6">
        <f>[1]Valores!F17</f>
        <v>1172.5645454545454</v>
      </c>
      <c r="H18" s="7">
        <f>'[1]Variação Mensal'!B17</f>
        <v>3.344981398428315E-3</v>
      </c>
      <c r="I18" s="7">
        <f>'[1]Variação Mensal'!C17</f>
        <v>0</v>
      </c>
      <c r="J18" s="7">
        <f>'[1]Variação Mensal'!D17</f>
        <v>0</v>
      </c>
      <c r="K18" s="7">
        <f>'[1]Variação Mensal'!E17</f>
        <v>0</v>
      </c>
      <c r="L18" s="7">
        <f>'[1]Variação Mensal'!F17</f>
        <v>1.4923530494239667E-3</v>
      </c>
      <c r="M18" s="7">
        <f>C18/C$17-1</f>
        <v>3.344981398428315E-3</v>
      </c>
      <c r="N18" s="7">
        <f t="shared" ref="N18:Q18" si="7">D18/D$17-1</f>
        <v>0</v>
      </c>
      <c r="O18" s="7">
        <f t="shared" si="7"/>
        <v>0</v>
      </c>
      <c r="P18" s="7">
        <f t="shared" si="7"/>
        <v>0</v>
      </c>
      <c r="Q18" s="7">
        <f t="shared" si="7"/>
        <v>1.4923530494239667E-3</v>
      </c>
      <c r="R18" s="10">
        <f>'[1]Variação 12 Meses'!B17</f>
        <v>4.3616094505153136E-2</v>
      </c>
      <c r="S18" s="10">
        <f>'[1]Variação 12 Meses'!C17</f>
        <v>0.148418812613339</v>
      </c>
      <c r="T18" s="10">
        <f>'[1]Variação 12 Meses'!D17</f>
        <v>0.14044866184531735</v>
      </c>
      <c r="U18" s="10">
        <f>'[1]Variação 12 Meses'!E17</f>
        <v>0</v>
      </c>
      <c r="V18" s="10">
        <f>'[1]Variação 12 Meses'!F17</f>
        <v>9.8235002115885983E-2</v>
      </c>
    </row>
    <row r="19" spans="1:22" x14ac:dyDescent="0.25">
      <c r="A19">
        <v>19</v>
      </c>
      <c r="B19" s="1">
        <f>[1]Valores!A18</f>
        <v>42036</v>
      </c>
      <c r="C19" s="6">
        <f>[1]Valores!B18</f>
        <v>527.58090909090913</v>
      </c>
      <c r="D19" s="6">
        <f>[1]Valores!C18</f>
        <v>577.44272727272721</v>
      </c>
      <c r="E19" s="6">
        <f>[1]Valores!D18</f>
        <v>67.572727272727278</v>
      </c>
      <c r="F19" s="6">
        <f>[1]Valores!E18</f>
        <v>2.6790909090909087</v>
      </c>
      <c r="G19" s="6">
        <f>[1]Valores!F18</f>
        <v>1175.2745454545454</v>
      </c>
      <c r="H19" s="7">
        <f>'[1]Variação Mensal'!B18</f>
        <v>5.0656894360026072E-3</v>
      </c>
      <c r="I19" s="7">
        <f>'[1]Variação Mensal'!C18</f>
        <v>0</v>
      </c>
      <c r="J19" s="7">
        <f>'[1]Variação Mensal'!D18</f>
        <v>7.5396504833480371E-4</v>
      </c>
      <c r="K19" s="7">
        <f>'[1]Variação Mensal'!E18</f>
        <v>0</v>
      </c>
      <c r="L19" s="7">
        <f>'[1]Variação Mensal'!F18</f>
        <v>2.3111734108842708E-3</v>
      </c>
      <c r="M19" s="7">
        <f>C19/C$17-1</f>
        <v>8.4276154713645024E-3</v>
      </c>
      <c r="N19" s="7">
        <f t="shared" ref="N19:N20" si="8">D19/D$17-1</f>
        <v>0</v>
      </c>
      <c r="O19" s="7">
        <f t="shared" ref="O19:O20" si="9">E19/E$17-1</f>
        <v>7.5396504833480371E-4</v>
      </c>
      <c r="P19" s="7">
        <f t="shared" ref="P19:P20" si="10">F19/F$17-1</f>
        <v>0</v>
      </c>
      <c r="Q19" s="7">
        <f t="shared" ref="Q19:Q20" si="11">G19/G$17-1</f>
        <v>3.8069755469956057E-3</v>
      </c>
      <c r="R19" s="10">
        <f>'[1]Variação 12 Meses'!B18</f>
        <v>4.5603104708230813E-2</v>
      </c>
      <c r="S19" s="10">
        <f>'[1]Variação 12 Meses'!C18</f>
        <v>0.13654167196001965</v>
      </c>
      <c r="T19" s="10">
        <f>'[1]Variação 12 Meses'!D18</f>
        <v>0.14130852027576868</v>
      </c>
      <c r="U19" s="10">
        <f>'[1]Variação 12 Meses'!E18</f>
        <v>0</v>
      </c>
      <c r="V19" s="10">
        <f>'[1]Variação 12 Meses'!F18</f>
        <v>9.3758698320869804E-2</v>
      </c>
    </row>
    <row r="20" spans="1:22" x14ac:dyDescent="0.25">
      <c r="A20">
        <v>20</v>
      </c>
      <c r="B20" s="1">
        <f>[1]Valores!A19</f>
        <v>42064</v>
      </c>
      <c r="C20" s="6">
        <f>[1]Valores!B19</f>
        <v>532.39454545454544</v>
      </c>
      <c r="D20" s="6">
        <f>[1]Valores!C19</f>
        <v>577.44272727272721</v>
      </c>
      <c r="E20" s="6">
        <f>[1]Valores!D19</f>
        <v>67.576363636363652</v>
      </c>
      <c r="F20" s="6">
        <f>[1]Valores!E19</f>
        <v>2.6790909090909087</v>
      </c>
      <c r="G20" s="6">
        <f>[1]Valores!F19</f>
        <v>1180.0936363636365</v>
      </c>
      <c r="H20" s="7">
        <f>'[1]Variação Mensal'!B19</f>
        <v>9.123977537266903E-3</v>
      </c>
      <c r="I20" s="7">
        <f>'[1]Variação Mensal'!C19</f>
        <v>0</v>
      </c>
      <c r="J20" s="7">
        <f>'[1]Variação Mensal'!D19</f>
        <v>5.3814072380031774E-5</v>
      </c>
      <c r="K20" s="7">
        <f>'[1]Variação Mensal'!E19</f>
        <v>0</v>
      </c>
      <c r="L20" s="7">
        <f>'[1]Variação Mensal'!F19</f>
        <v>4.1003958842886767E-3</v>
      </c>
      <c r="M20" s="7">
        <f>C20/C$17-1</f>
        <v>1.7628486382884834E-2</v>
      </c>
      <c r="N20" s="7">
        <f t="shared" si="8"/>
        <v>0</v>
      </c>
      <c r="O20" s="7">
        <f t="shared" si="9"/>
        <v>8.0781969464438497E-4</v>
      </c>
      <c r="P20" s="7">
        <f t="shared" si="10"/>
        <v>0</v>
      </c>
      <c r="Q20" s="7">
        <f t="shared" si="11"/>
        <v>7.9229815381487434E-3</v>
      </c>
      <c r="R20" s="10">
        <f>'[1]Variação 12 Meses'!B19</f>
        <v>5.0441963581052907E-2</v>
      </c>
      <c r="S20" s="10">
        <f>'[1]Variação 12 Meses'!C19</f>
        <v>0.12500132835054245</v>
      </c>
      <c r="T20" s="10">
        <f>'[1]Variação 12 Meses'!D19</f>
        <v>0.14136993873508685</v>
      </c>
      <c r="U20" s="10">
        <f>'[1]Variação 12 Meses'!E19</f>
        <v>0</v>
      </c>
      <c r="V20" s="10">
        <f>'[1]Variação 12 Meses'!F19</f>
        <v>9.058808110374228E-2</v>
      </c>
    </row>
    <row r="21" spans="1:22" x14ac:dyDescent="0.25">
      <c r="A21">
        <v>21</v>
      </c>
      <c r="B21" s="1">
        <f>[1]Valores!A20</f>
        <v>42095</v>
      </c>
      <c r="C21" s="6">
        <f>[1]Valores!B20</f>
        <v>535.47909090909081</v>
      </c>
      <c r="D21" s="6">
        <f>[1]Valores!C20</f>
        <v>577.44272727272721</v>
      </c>
      <c r="E21" s="6">
        <f>[1]Valores!D20</f>
        <v>67.574545454545458</v>
      </c>
      <c r="F21" s="6">
        <f>[1]Valores!E20</f>
        <v>2.6790909090909087</v>
      </c>
      <c r="G21" s="6">
        <f>[1]Valores!F20</f>
        <v>1183.1790909090907</v>
      </c>
      <c r="H21" s="7">
        <f>'[1]Variação Mensal'!B20</f>
        <v>5.7937209929750377E-3</v>
      </c>
      <c r="I21" s="7">
        <f>'[1]Variação Mensal'!C20</f>
        <v>0</v>
      </c>
      <c r="J21" s="7">
        <f>'[1]Variação Mensal'!D20</f>
        <v>-2.6905588290881965E-5</v>
      </c>
      <c r="K21" s="7">
        <f>'[1]Variação Mensal'!E20</f>
        <v>0</v>
      </c>
      <c r="L21" s="7">
        <f>'[1]Variação Mensal'!F20</f>
        <v>2.6145845129390555E-3</v>
      </c>
      <c r="M21" s="7">
        <f>C21/C$17-1</f>
        <v>2.3524341907490642E-2</v>
      </c>
      <c r="N21" s="7">
        <f t="shared" ref="N21" si="12">D21/D$17-1</f>
        <v>0</v>
      </c>
      <c r="O21" s="7">
        <f t="shared" ref="O21" si="13">E21/E$17-1</f>
        <v>7.8089237148937229E-4</v>
      </c>
      <c r="P21" s="7">
        <f t="shared" ref="P21" si="14">F21/F$17-1</f>
        <v>0</v>
      </c>
      <c r="Q21" s="7">
        <f t="shared" ref="Q21" si="15">G21/G$17-1</f>
        <v>1.0558281355913746E-2</v>
      </c>
      <c r="R21" s="10">
        <f>'[1]Variação 12 Meses'!B20</f>
        <v>5.4120994658052535E-2</v>
      </c>
      <c r="S21" s="10">
        <f>'[1]Variação 12 Meses'!C20</f>
        <v>0.11354655708620665</v>
      </c>
      <c r="T21" s="10">
        <f>'[1]Variação 12 Meses'!D20</f>
        <v>0.14133922950542765</v>
      </c>
      <c r="U21" s="10">
        <f>'[1]Variação 12 Meses'!E20</f>
        <v>0</v>
      </c>
      <c r="V21" s="10">
        <f>'[1]Variação 12 Meses'!F20</f>
        <v>8.7042985695934494E-2</v>
      </c>
    </row>
    <row r="22" spans="1:22" x14ac:dyDescent="0.25">
      <c r="A22">
        <v>22</v>
      </c>
      <c r="B22" s="1">
        <f>[1]Valores!A21</f>
        <v>42125</v>
      </c>
      <c r="C22" s="6">
        <f>[1]Valores!B21</f>
        <v>541.19636363636357</v>
      </c>
      <c r="D22" s="6">
        <f>[1]Valores!C21</f>
        <v>626.0272727272727</v>
      </c>
      <c r="E22" s="6">
        <f>[1]Valores!D21</f>
        <v>67.576363636363652</v>
      </c>
      <c r="F22" s="6">
        <f>[1]Valores!E21</f>
        <v>2.6790909090909087</v>
      </c>
      <c r="G22" s="6">
        <f>[1]Valores!F21</f>
        <v>1237.4772727272727</v>
      </c>
      <c r="H22" s="7">
        <f>'[1]Variação Mensal'!B21</f>
        <v>1.0676929920020672E-2</v>
      </c>
      <c r="I22" s="7">
        <f>'[1]Variação Mensal'!C21</f>
        <v>8.4137427245834839E-2</v>
      </c>
      <c r="J22" s="7">
        <f>'[1]Variação Mensal'!D21</f>
        <v>2.6906312221131046E-5</v>
      </c>
      <c r="K22" s="7">
        <f>'[1]Variação Mensal'!E21</f>
        <v>0</v>
      </c>
      <c r="L22" s="7">
        <f>'[1]Variação Mensal'!F21</f>
        <v>4.5891769247259351E-2</v>
      </c>
      <c r="M22" s="7">
        <f t="shared" ref="M22" si="16">C22/C$17-1</f>
        <v>3.4452439577472349E-2</v>
      </c>
      <c r="N22" s="7">
        <f t="shared" ref="N22" si="17">D22/D$17-1</f>
        <v>8.4137427245834839E-2</v>
      </c>
      <c r="O22" s="7">
        <f t="shared" ref="O22" si="18">E22/E$17-1</f>
        <v>8.0781969464438497E-4</v>
      </c>
      <c r="P22" s="7">
        <f t="shared" ref="P22" si="19">F22/F$17-1</f>
        <v>0</v>
      </c>
      <c r="Q22" s="7">
        <f t="shared" ref="Q22" si="20">G22/G$17-1</f>
        <v>5.6934588814806286E-2</v>
      </c>
      <c r="R22" s="10">
        <f>'[1]Variação 12 Meses'!B21</f>
        <v>6.3919220802430399E-2</v>
      </c>
      <c r="S22" s="10">
        <f>'[1]Variação 12 Meses'!C21</f>
        <v>9.274434133522913E-2</v>
      </c>
      <c r="T22" s="10">
        <f>'[1]Variação 12 Meses'!D21</f>
        <v>0.14136993873508685</v>
      </c>
      <c r="U22" s="10">
        <f>'[1]Variação 12 Meses'!E21</f>
        <v>0</v>
      </c>
      <c r="V22" s="10">
        <f>'[1]Variação 12 Meses'!F21</f>
        <v>8.2167538909059701E-2</v>
      </c>
    </row>
    <row r="23" spans="1:22" x14ac:dyDescent="0.25">
      <c r="A23">
        <v>23</v>
      </c>
      <c r="B23" s="79">
        <f>[1]Valores!A22</f>
        <v>42156</v>
      </c>
      <c r="C23" s="92">
        <f>[1]Valores!B22</f>
        <v>546.07545454545459</v>
      </c>
      <c r="D23" s="92">
        <f>[1]Valores!C22</f>
        <v>632.33181818181811</v>
      </c>
      <c r="E23" s="92">
        <f>[1]Valores!D22</f>
        <v>68.38909090909091</v>
      </c>
      <c r="F23" s="92">
        <f>[1]Valores!E22</f>
        <v>2.6790909090909087</v>
      </c>
      <c r="G23" s="92">
        <f>[1]Valores!F22</f>
        <v>1249.4772727272727</v>
      </c>
      <c r="H23" s="93">
        <f>'[1]Variação Mensal'!B22</f>
        <v>9.0153800670569328E-3</v>
      </c>
      <c r="I23" s="93">
        <f>'[1]Variação Mensal'!C22</f>
        <v>1.0070720125466393E-2</v>
      </c>
      <c r="J23" s="93">
        <f>'[1]Variação Mensal'!D22</f>
        <v>1.2026797965937419E-2</v>
      </c>
      <c r="K23" s="93">
        <f>'[1]Variação Mensal'!E22</f>
        <v>0</v>
      </c>
      <c r="L23" s="93">
        <f>'[1]Variação Mensal'!F22</f>
        <v>9.6971477896747871E-3</v>
      </c>
      <c r="M23" s="93">
        <f t="shared" ref="M23" si="21">C23/C$17-1</f>
        <v>4.3778421481557528E-2</v>
      </c>
      <c r="N23" s="93">
        <f t="shared" ref="N23" si="22">D23/D$17-1</f>
        <v>9.505547185317087E-2</v>
      </c>
      <c r="O23" s="93">
        <f t="shared" ref="O23" si="23">E23/E$17-1</f>
        <v>1.2844333144842235E-2</v>
      </c>
      <c r="P23" s="93">
        <f t="shared" ref="P23" si="24">F23/F$17-1</f>
        <v>0</v>
      </c>
      <c r="Q23" s="93">
        <f t="shared" ref="Q23" si="25">G23/G$17-1</f>
        <v>6.71838397265625E-2</v>
      </c>
      <c r="R23" s="94">
        <f>'[1]Variação 12 Meses'!B22</f>
        <v>7.2571602028426829E-2</v>
      </c>
      <c r="S23" s="94">
        <f>'[1]Variação 12 Meses'!C22</f>
        <v>0.10374906376550341</v>
      </c>
      <c r="T23" s="94">
        <f>'[1]Variação 12 Meses'!D22</f>
        <v>0.15509696439264808</v>
      </c>
      <c r="U23" s="94">
        <f>'[1]Variação 12 Meses'!E22</f>
        <v>0</v>
      </c>
      <c r="V23" s="94">
        <f>'[1]Variação 12 Meses'!F22</f>
        <v>9.2234263458578214E-2</v>
      </c>
    </row>
    <row r="24" spans="1:22" x14ac:dyDescent="0.25">
      <c r="A24">
        <v>24</v>
      </c>
      <c r="B24" s="79">
        <f>[1]Valores!A23</f>
        <v>42186</v>
      </c>
      <c r="C24" s="92">
        <f>[1]Valores!B23</f>
        <v>548.52818181818191</v>
      </c>
      <c r="D24" s="92">
        <f>[1]Valores!C23</f>
        <v>632.33181818181811</v>
      </c>
      <c r="E24" s="92">
        <f>[1]Valores!D23</f>
        <v>70.142727272727271</v>
      </c>
      <c r="F24" s="92">
        <f>[1]Valores!E23</f>
        <v>2.6790909090909087</v>
      </c>
      <c r="G24" s="92">
        <f>[1]Valores!F23</f>
        <v>1253.6818181818182</v>
      </c>
      <c r="H24" s="93">
        <f>'[1]Variação Mensal'!B23</f>
        <v>4.4915537812790784E-3</v>
      </c>
      <c r="I24" s="93">
        <f>'[1]Variação Mensal'!C23</f>
        <v>0</v>
      </c>
      <c r="J24" s="93">
        <f>'[1]Variação Mensal'!D23</f>
        <v>2.5642048173552423E-2</v>
      </c>
      <c r="K24" s="93">
        <f>'[1]Variação Mensal'!E23</f>
        <v>0</v>
      </c>
      <c r="L24" s="93">
        <f>'[1]Variação Mensal'!F23</f>
        <v>3.3650435636720655E-3</v>
      </c>
      <c r="M24" s="93">
        <f t="shared" ref="M24" si="26">C24/C$17-1</f>
        <v>4.8466608397380595E-2</v>
      </c>
      <c r="N24" s="93">
        <f t="shared" ref="N24" si="27">D24/D$17-1</f>
        <v>9.505547185317087E-2</v>
      </c>
      <c r="O24" s="93">
        <f t="shared" ref="O24" si="28">E24/E$17-1</f>
        <v>3.8815736327651784E-2</v>
      </c>
      <c r="P24" s="93">
        <f t="shared" ref="P24" si="29">F24/F$17-1</f>
        <v>0</v>
      </c>
      <c r="Q24" s="93">
        <f>G24/G$17-1</f>
        <v>7.0774959837689222E-2</v>
      </c>
      <c r="R24" s="94">
        <f>'[1]Variação 12 Meses'!B23</f>
        <v>6.7537968323166053E-2</v>
      </c>
      <c r="S24" s="94">
        <f>'[1]Variação 12 Meses'!C23</f>
        <v>0.10374906376550341</v>
      </c>
      <c r="T24" s="94">
        <f>'[1]Variação 12 Meses'!D23</f>
        <v>0.18471601639872848</v>
      </c>
      <c r="U24" s="94">
        <f>'[1]Variação 12 Meses'!E23</f>
        <v>0</v>
      </c>
      <c r="V24" s="94">
        <f>'[1]Variação 12 Meses'!F23</f>
        <v>9.1480822213797275E-2</v>
      </c>
    </row>
    <row r="25" spans="1:22" x14ac:dyDescent="0.25">
      <c r="A25">
        <v>25</v>
      </c>
      <c r="B25" s="79">
        <f>[1]Valores!A24</f>
        <v>42217</v>
      </c>
      <c r="C25" s="92">
        <f>[1]Valores!B24</f>
        <v>550.56999999999994</v>
      </c>
      <c r="D25" s="92">
        <f>[1]Valores!C24</f>
        <v>632.33181818181811</v>
      </c>
      <c r="E25" s="92">
        <f>[1]Valores!D24</f>
        <v>70.142727272727271</v>
      </c>
      <c r="F25" s="92">
        <f>[1]Valores!E24</f>
        <v>2.6790909090909087</v>
      </c>
      <c r="G25" s="92">
        <f>[1]Valores!F24</f>
        <v>1255.7254545454546</v>
      </c>
      <c r="H25" s="93">
        <f>'[1]Variação Mensal'!B24</f>
        <v>3.7223578468659202E-3</v>
      </c>
      <c r="I25" s="93">
        <f>'[1]Variação Mensal'!C24</f>
        <v>0</v>
      </c>
      <c r="J25" s="93">
        <f>'[1]Variação Mensal'!D24</f>
        <v>0</v>
      </c>
      <c r="K25" s="93">
        <f>'[1]Variação Mensal'!E24</f>
        <v>0</v>
      </c>
      <c r="L25" s="93">
        <f>'[1]Variação Mensal'!F24</f>
        <v>1.6301076828251215E-3</v>
      </c>
      <c r="M25" s="93">
        <f t="shared" ref="M25" si="30">C25/C$17-1</f>
        <v>5.2369376304325588E-2</v>
      </c>
      <c r="N25" s="93">
        <f t="shared" ref="N25" si="31">D25/D$17-1</f>
        <v>9.505547185317087E-2</v>
      </c>
      <c r="O25" s="93">
        <f t="shared" ref="O25" si="32">E25/E$17-1</f>
        <v>3.8815736327651784E-2</v>
      </c>
      <c r="P25" s="93">
        <f t="shared" ref="P25" si="33">F25/F$17-1</f>
        <v>0</v>
      </c>
      <c r="Q25" s="93">
        <f t="shared" ref="Q25" si="34">G25/G$17-1</f>
        <v>7.2520438326297398E-2</v>
      </c>
      <c r="R25" s="94">
        <f>'[1]Variação 12 Meses'!B24</f>
        <v>6.3499840201170832E-2</v>
      </c>
      <c r="S25" s="94">
        <f>'[1]Variação 12 Meses'!C24</f>
        <v>0.10374556083441999</v>
      </c>
      <c r="T25" s="94">
        <f>'[1]Variação 12 Meses'!D24</f>
        <v>0.18471601639872848</v>
      </c>
      <c r="U25" s="94">
        <f>'[1]Variação 12 Meses'!E24</f>
        <v>0</v>
      </c>
      <c r="V25" s="94">
        <f>'[1]Variação 12 Meses'!F24</f>
        <v>8.9586322607312141E-2</v>
      </c>
    </row>
    <row r="26" spans="1:22" x14ac:dyDescent="0.25">
      <c r="A26">
        <v>26</v>
      </c>
      <c r="B26" s="79">
        <f>[1]Valores!A25</f>
        <v>42248</v>
      </c>
      <c r="C26" s="92">
        <f>[1]Valores!B25</f>
        <v>552.94454545454539</v>
      </c>
      <c r="D26" s="92">
        <f>[1]Valores!C25</f>
        <v>632.33181818181811</v>
      </c>
      <c r="E26" s="92">
        <f>[1]Valores!D25</f>
        <v>70.142727272727271</v>
      </c>
      <c r="F26" s="92">
        <f>[1]Valores!E25</f>
        <v>2.6790909090909087</v>
      </c>
      <c r="G26" s="92">
        <f>[1]Valores!F25</f>
        <v>1258.0981818181817</v>
      </c>
      <c r="H26" s="93">
        <f>'[1]Variação Mensal'!B25</f>
        <v>4.3128856540410876E-3</v>
      </c>
      <c r="I26" s="93">
        <f>'[1]Variação Mensal'!C25</f>
        <v>0</v>
      </c>
      <c r="J26" s="93">
        <f>'[1]Variação Mensal'!D25</f>
        <v>0</v>
      </c>
      <c r="K26" s="93">
        <f>'[1]Variação Mensal'!E25</f>
        <v>0</v>
      </c>
      <c r="L26" s="93">
        <f>'[1]Variação Mensal'!F25</f>
        <v>1.8895270969767619E-3</v>
      </c>
      <c r="M26" s="93">
        <f t="shared" ref="M26" si="35">C26/C$17-1</f>
        <v>5.6908125090140649E-2</v>
      </c>
      <c r="N26" s="93">
        <f t="shared" ref="N26" si="36">D26/D$17-1</f>
        <v>9.505547185317087E-2</v>
      </c>
      <c r="O26" s="93">
        <f t="shared" ref="O26" si="37">E26/E$17-1</f>
        <v>3.8815736327651784E-2</v>
      </c>
      <c r="P26" s="93">
        <f t="shared" ref="P26" si="38">F26/F$17-1</f>
        <v>0</v>
      </c>
      <c r="Q26" s="93">
        <f t="shared" ref="Q26" si="39">G26/G$17-1</f>
        <v>7.4546994756576446E-2</v>
      </c>
      <c r="R26" s="94">
        <f>'[1]Variação 12 Meses'!B25</f>
        <v>6.1880885623802007E-2</v>
      </c>
      <c r="S26" s="94">
        <f>'[1]Variação 12 Meses'!C25</f>
        <v>0.10374556083441999</v>
      </c>
      <c r="T26" s="94">
        <f>'[1]Variação 12 Meses'!D25</f>
        <v>0.18471601639872848</v>
      </c>
      <c r="U26" s="94">
        <f>'[1]Variação 12 Meses'!E25</f>
        <v>0</v>
      </c>
      <c r="V26" s="94">
        <f>'[1]Variação 12 Meses'!F25</f>
        <v>8.8786873896094187E-2</v>
      </c>
    </row>
    <row r="27" spans="1:22" x14ac:dyDescent="0.25">
      <c r="A27">
        <v>27</v>
      </c>
      <c r="B27" s="79">
        <f>[1]Valores!A26</f>
        <v>42278</v>
      </c>
      <c r="C27" s="92">
        <f>[1]Valores!B26</f>
        <v>566.15</v>
      </c>
      <c r="D27" s="92">
        <f>[1]Valores!C26</f>
        <v>632.33181818181811</v>
      </c>
      <c r="E27" s="92">
        <f>[1]Valores!D26</f>
        <v>70.61181818181818</v>
      </c>
      <c r="F27" s="92">
        <f>[1]Valores!E26</f>
        <v>2.6790909090909087</v>
      </c>
      <c r="G27" s="92">
        <f>[1]Valores!F26</f>
        <v>1271.7727272727273</v>
      </c>
      <c r="H27" s="93">
        <f>'[1]Variação Mensal'!B26</f>
        <v>2.3882059519366727E-2</v>
      </c>
      <c r="I27" s="93">
        <f>'[1]Variação Mensal'!C26</f>
        <v>0</v>
      </c>
      <c r="J27" s="93">
        <f>'[1]Variação Mensal'!D26</f>
        <v>6.6876628173724306E-3</v>
      </c>
      <c r="K27" s="93">
        <f>'[1]Variação Mensal'!E26</f>
        <v>0</v>
      </c>
      <c r="L27" s="93">
        <f>'[1]Variação Mensal'!F26</f>
        <v>1.0869219630206706E-2</v>
      </c>
      <c r="M27" s="93">
        <f>C27/C$17-1</f>
        <v>8.2149267840045725E-2</v>
      </c>
      <c r="N27" s="93">
        <f>D27/D$17-1</f>
        <v>9.505547185317087E-2</v>
      </c>
      <c r="O27" s="93">
        <f t="shared" ref="O27" si="40">E27/E$17-1</f>
        <v>4.5762985701591541E-2</v>
      </c>
      <c r="P27" s="93">
        <f t="shared" ref="P27:P28" si="41">F27/F$17-1</f>
        <v>0</v>
      </c>
      <c r="Q27" s="93">
        <f t="shared" ref="Q27:Q28" si="42">G27/G$17-1</f>
        <v>8.6226482045564268E-2</v>
      </c>
      <c r="R27" s="94">
        <f>'[1]Variação 12 Meses'!B26</f>
        <v>8.6527557269222122E-2</v>
      </c>
      <c r="S27" s="94">
        <f>'[1]Variação 12 Meses'!C26</f>
        <v>9.505547185317087E-2</v>
      </c>
      <c r="T27" s="94">
        <f>'[1]Variação 12 Meses'!D26</f>
        <v>0.10407812255689319</v>
      </c>
      <c r="U27" s="94">
        <f>'[1]Variação 12 Meses'!E26</f>
        <v>0</v>
      </c>
      <c r="V27" s="94">
        <f>'[1]Variação 12 Meses'!F26</f>
        <v>9.1519239982085665E-2</v>
      </c>
    </row>
    <row r="28" spans="1:22" x14ac:dyDescent="0.25">
      <c r="A28">
        <v>28</v>
      </c>
      <c r="B28" s="79">
        <f>[1]Valores!A27</f>
        <v>42309</v>
      </c>
      <c r="C28" s="92">
        <f>[1]Valores!B27</f>
        <v>569.38181818181818</v>
      </c>
      <c r="D28" s="92">
        <f>[1]Valores!C27</f>
        <v>635.74636363636364</v>
      </c>
      <c r="E28" s="92">
        <f>[1]Valores!D27</f>
        <v>70.849090909090918</v>
      </c>
      <c r="F28" s="92">
        <f>[1]Valores!E27</f>
        <v>2.6790909090909087</v>
      </c>
      <c r="G28" s="92">
        <f>[1]Valores!F27</f>
        <v>1278.6563636363637</v>
      </c>
      <c r="H28" s="93">
        <f>'[1]Variação Mensal'!B27</f>
        <v>5.7084132859104297E-3</v>
      </c>
      <c r="I28" s="93">
        <f>'[1]Variação Mensal'!C27</f>
        <v>5.399926678312017E-3</v>
      </c>
      <c r="J28" s="93">
        <f>'[1]Variação Mensal'!D27</f>
        <v>3.3602410103898972E-3</v>
      </c>
      <c r="K28" s="93">
        <f>'[1]Variação Mensal'!E27</f>
        <v>0</v>
      </c>
      <c r="L28" s="93">
        <f>'[1]Variação Mensal'!F27</f>
        <v>5.4126309017479279E-3</v>
      </c>
      <c r="M28" s="93">
        <f>C28/C$17-1</f>
        <v>8.8326623097922052E-2</v>
      </c>
      <c r="N28" s="93">
        <f t="shared" ref="N28" si="43">D28/D$17-1</f>
        <v>0.10096869110986217</v>
      </c>
      <c r="O28" s="93">
        <f>E28/E$17-1</f>
        <v>4.9277001373293716E-2</v>
      </c>
      <c r="P28" s="93">
        <f t="shared" si="41"/>
        <v>0</v>
      </c>
      <c r="Q28" s="93">
        <f t="shared" si="42"/>
        <v>9.2105825068580893E-2</v>
      </c>
      <c r="R28" s="94">
        <f>'[1]Variação 12 Meses'!B27</f>
        <v>8.9382899861026877E-2</v>
      </c>
      <c r="S28" s="94">
        <f>'[1]Variação 12 Meses'!C27</f>
        <v>0.10096869110986217</v>
      </c>
      <c r="T28" s="94">
        <f>'[1]Variação 12 Meses'!D27</f>
        <v>0.10682838152587637</v>
      </c>
      <c r="U28" s="94">
        <f>'[1]Variação 12 Meses'!E27</f>
        <v>0</v>
      </c>
      <c r="V28" s="94">
        <f>'[1]Variação 12 Meses'!F27</f>
        <v>9.5869342317269846E-2</v>
      </c>
    </row>
    <row r="29" spans="1:22" x14ac:dyDescent="0.25">
      <c r="A29">
        <v>29</v>
      </c>
      <c r="B29" s="79">
        <f>[1]Valores!A28</f>
        <v>42339</v>
      </c>
      <c r="C29" s="92">
        <f>[1]Valores!B28</f>
        <v>570.62909090909091</v>
      </c>
      <c r="D29" s="92">
        <f>[1]Valores!C28</f>
        <v>635.74636363636364</v>
      </c>
      <c r="E29" s="92">
        <f>[1]Valores!D28</f>
        <v>70.867272727272734</v>
      </c>
      <c r="F29" s="92">
        <f>[1]Valores!E28</f>
        <v>2.6790909090909087</v>
      </c>
      <c r="G29" s="92">
        <f>[1]Valores!F28</f>
        <v>1279.9036363636365</v>
      </c>
      <c r="H29" s="93">
        <f>'[1]Variação Mensal'!B28</f>
        <v>2.190573508749516E-3</v>
      </c>
      <c r="I29" s="93">
        <f>'[1]Variação Mensal'!C28</f>
        <v>0</v>
      </c>
      <c r="J29" s="93">
        <f>'[1]Variação Mensal'!D28</f>
        <v>2.5662740267407003E-4</v>
      </c>
      <c r="K29" s="93">
        <f>'[1]Variação Mensal'!E28</f>
        <v>0</v>
      </c>
      <c r="L29" s="93">
        <f>'[1]Variação Mensal'!F28</f>
        <v>9.7545576962176916E-4</v>
      </c>
      <c r="M29" s="93">
        <f>C29/C$17-1</f>
        <v>9.0710682567347156E-2</v>
      </c>
      <c r="N29" s="93">
        <f>D29/D$17-1</f>
        <v>0.10096869110986217</v>
      </c>
      <c r="O29" s="93">
        <f>E29/E$17-1</f>
        <v>4.9546274604841622E-2</v>
      </c>
      <c r="P29" s="93">
        <f t="shared" ref="P29" si="44">F29/F$17-1</f>
        <v>0</v>
      </c>
      <c r="Q29" s="93">
        <f t="shared" ref="Q29" si="45">G29/G$17-1</f>
        <v>9.3171125996681647E-2</v>
      </c>
      <c r="R29" s="94">
        <f>'[1]Variação 12 Meses'!B28</f>
        <v>9.0710682567347156E-2</v>
      </c>
      <c r="S29" s="94">
        <f>'[1]Variação 12 Meses'!C28</f>
        <v>0.10096869110986217</v>
      </c>
      <c r="T29" s="94">
        <f>'[1]Variação 12 Meses'!D28</f>
        <v>4.9546274604841622E-2</v>
      </c>
      <c r="U29" s="94">
        <f>'[1]Variação 12 Meses'!E28</f>
        <v>0</v>
      </c>
      <c r="V29" s="94">
        <f>'[1]Variação 12 Meses'!F28</f>
        <v>9.3171125996681647E-2</v>
      </c>
    </row>
    <row r="30" spans="1:22" x14ac:dyDescent="0.25">
      <c r="A30">
        <v>30</v>
      </c>
      <c r="B30" s="79">
        <f>[1]Valores!A29</f>
        <v>42370</v>
      </c>
      <c r="C30" s="92">
        <f>[1]Valores!B29</f>
        <v>575.13727272727272</v>
      </c>
      <c r="D30" s="92">
        <f>[1]Valores!C29</f>
        <v>635.74636363636364</v>
      </c>
      <c r="E30" s="92">
        <f>[1]Valores!D29</f>
        <v>70.849090909090918</v>
      </c>
      <c r="F30" s="92">
        <f>[1]Valores!E29</f>
        <v>2.6790909090909087</v>
      </c>
      <c r="G30" s="92">
        <f>[1]Valores!F29</f>
        <v>1284.4027272727271</v>
      </c>
      <c r="H30" s="93">
        <f>'[1]Variação Mensal'!B29</f>
        <v>7.9003715197898394E-3</v>
      </c>
      <c r="I30" s="93">
        <f>'[1]Variação Mensal'!C29</f>
        <v>0</v>
      </c>
      <c r="J30" s="93">
        <f>'[1]Variação Mensal'!D29</f>
        <v>-2.5656156194675539E-4</v>
      </c>
      <c r="K30" s="93">
        <f>'[1]Variação Mensal'!E29</f>
        <v>0</v>
      </c>
      <c r="L30" s="93">
        <f>'[1]Variação Mensal'!F29</f>
        <v>3.5151794098133848E-3</v>
      </c>
      <c r="M30" s="93">
        <f>C30/C$29-1</f>
        <v>7.9003715197898394E-3</v>
      </c>
      <c r="N30" s="93">
        <f>D30/D$29-1</f>
        <v>0</v>
      </c>
      <c r="O30" s="93">
        <f>E30/E$29-1</f>
        <v>-2.5656156194675539E-4</v>
      </c>
      <c r="P30" s="93">
        <f t="shared" ref="P30:Q30" si="46">F30/F$29-1</f>
        <v>0</v>
      </c>
      <c r="Q30" s="93">
        <f t="shared" si="46"/>
        <v>3.5151794098133848E-3</v>
      </c>
      <c r="R30" s="94">
        <f>'[1]Variação 12 Meses'!B29</f>
        <v>9.5662730726999934E-2</v>
      </c>
      <c r="S30" s="94">
        <f>'[1]Variação 12 Meses'!C29</f>
        <v>0.10096869110986217</v>
      </c>
      <c r="T30" s="94">
        <f>'[1]Variação 12 Meses'!D29</f>
        <v>4.9277001373293716E-2</v>
      </c>
      <c r="U30" s="94">
        <f>'[1]Variação 12 Meses'!E29</f>
        <v>0</v>
      </c>
      <c r="V30" s="94">
        <f>'[1]Variação 12 Meses'!F29</f>
        <v>9.5379126250851876E-2</v>
      </c>
    </row>
    <row r="31" spans="1:22" x14ac:dyDescent="0.25">
      <c r="A31">
        <v>31</v>
      </c>
      <c r="B31" s="79">
        <f>[1]Valores!A30</f>
        <v>42401</v>
      </c>
      <c r="C31" s="92">
        <f>[1]Valores!B30</f>
        <v>578.02454545454543</v>
      </c>
      <c r="D31" s="92">
        <f>[1]Valores!C30</f>
        <v>635.74636363636364</v>
      </c>
      <c r="E31" s="92">
        <f>[1]Valores!D30</f>
        <v>70.849090909090918</v>
      </c>
      <c r="F31" s="92">
        <f>[1]Valores!E30</f>
        <v>2.6790909090909087</v>
      </c>
      <c r="G31" s="92">
        <f>[1]Valores!F30</f>
        <v>1287.2990909090911</v>
      </c>
      <c r="H31" s="93">
        <f>'[1]Variação Mensal'!B30</f>
        <v>5.0201453882154912E-3</v>
      </c>
      <c r="I31" s="93">
        <f>'[1]Variação Mensal'!C30</f>
        <v>0</v>
      </c>
      <c r="J31" s="93">
        <f>'[1]Variação Mensal'!D30</f>
        <v>0</v>
      </c>
      <c r="K31" s="93">
        <f>'[1]Variação Mensal'!E30</f>
        <v>0</v>
      </c>
      <c r="L31" s="93">
        <f>'[1]Variação Mensal'!F30</f>
        <v>2.2550276286894544E-3</v>
      </c>
      <c r="M31" s="93">
        <f t="shared" ref="M31" si="47">C31/C$29-1</f>
        <v>1.2960177921655713E-2</v>
      </c>
      <c r="N31" s="93">
        <f>D31/D$29-1</f>
        <v>0</v>
      </c>
      <c r="O31" s="93">
        <f t="shared" ref="O31" si="48">E31/E$29-1</f>
        <v>-2.5656156194675539E-4</v>
      </c>
      <c r="P31" s="93">
        <f t="shared" ref="P31" si="49">F31/F$29-1</f>
        <v>0</v>
      </c>
      <c r="Q31" s="93">
        <f>G31/G$29-1</f>
        <v>5.7781338651916592E-3</v>
      </c>
      <c r="R31" s="94">
        <f>'[1]Variação 12 Meses'!B30</f>
        <v>9.5613081319711357E-2</v>
      </c>
      <c r="S31" s="94">
        <f>'[1]Variação 12 Meses'!C30</f>
        <v>0.10096869110986217</v>
      </c>
      <c r="T31" s="94">
        <f>'[1]Variação 12 Meses'!D30</f>
        <v>4.8486479214314704E-2</v>
      </c>
      <c r="U31" s="94">
        <f>'[1]Variação 12 Meses'!E30</f>
        <v>0</v>
      </c>
      <c r="V31" s="94">
        <f>'[1]Variação 12 Meses'!F30</f>
        <v>9.5317767144543541E-2</v>
      </c>
    </row>
    <row r="32" spans="1:22" x14ac:dyDescent="0.25">
      <c r="A32">
        <v>32</v>
      </c>
      <c r="B32" s="79">
        <f>[1]Valores!A31</f>
        <v>42430</v>
      </c>
      <c r="C32" s="92">
        <f>[1]Valores!B31</f>
        <v>586.48636363636354</v>
      </c>
      <c r="D32" s="92">
        <f>[1]Valores!C31</f>
        <v>635.74636363636364</v>
      </c>
      <c r="E32" s="92">
        <f>[1]Valores!D31</f>
        <v>70.849090909090918</v>
      </c>
      <c r="F32" s="92">
        <f>[1]Valores!E31</f>
        <v>2.6790909090909087</v>
      </c>
      <c r="G32" s="92">
        <f>[1]Valores!F31</f>
        <v>1295.7609090909091</v>
      </c>
      <c r="H32" s="93">
        <f>'[1]Variação Mensal'!B31</f>
        <v>1.4639202172918031E-2</v>
      </c>
      <c r="I32" s="93">
        <f>'[1]Variação Mensal'!C31</f>
        <v>0</v>
      </c>
      <c r="J32" s="93">
        <f>'[1]Variação Mensal'!D31</f>
        <v>0</v>
      </c>
      <c r="K32" s="93">
        <f>'[1]Variação Mensal'!E31</f>
        <v>0</v>
      </c>
      <c r="L32" s="93">
        <f>'[1]Variação Mensal'!F31</f>
        <v>6.5733117047741541E-3</v>
      </c>
      <c r="M32" s="93">
        <f>C32/C$29-1</f>
        <v>2.7789106759365856E-2</v>
      </c>
      <c r="N32" s="93">
        <f>D32/D$29-1</f>
        <v>0</v>
      </c>
      <c r="O32" s="93">
        <f>E32/E$29-1</f>
        <v>-2.5656156194675539E-4</v>
      </c>
      <c r="P32" s="93">
        <f>F32/F$29-1</f>
        <v>0</v>
      </c>
      <c r="Q32" s="93">
        <f>G32/G$29-1</f>
        <v>1.2389427044933621E-2</v>
      </c>
      <c r="R32" s="94">
        <f>'[1]Variação 12 Meses'!B31</f>
        <v>0.10160099994194316</v>
      </c>
      <c r="S32" s="94">
        <f>'[1]Variação 12 Meses'!C31</f>
        <v>0.10096869110986217</v>
      </c>
      <c r="T32" s="94">
        <f>'[1]Variação 12 Meses'!D31</f>
        <v>4.8430058923238262E-2</v>
      </c>
      <c r="U32" s="94">
        <f>'[1]Variação 12 Meses'!E31</f>
        <v>0</v>
      </c>
      <c r="V32" s="94">
        <f>'[1]Variação 12 Meses'!F31</f>
        <v>9.8015334684535604E-2</v>
      </c>
    </row>
    <row r="33" spans="1:22" x14ac:dyDescent="0.25">
      <c r="A33">
        <v>33</v>
      </c>
      <c r="B33" s="79">
        <f>[1]Valores!A32</f>
        <v>42461</v>
      </c>
      <c r="C33" s="92">
        <f>[1]Valores!B32</f>
        <v>589.48090909090899</v>
      </c>
      <c r="D33" s="92">
        <f>[1]Valores!C32</f>
        <v>635.74636363636364</v>
      </c>
      <c r="E33" s="92">
        <f>[1]Valores!D32</f>
        <v>70.849090909090918</v>
      </c>
      <c r="F33" s="92">
        <f>[1]Valores!E32</f>
        <v>2.6990909090909088</v>
      </c>
      <c r="G33" s="92">
        <f>[1]Valores!F32</f>
        <v>1298.7754545454545</v>
      </c>
      <c r="H33" s="93">
        <f>'[1]Variação Mensal'!B32</f>
        <v>5.1059080657536171E-3</v>
      </c>
      <c r="I33" s="93">
        <f>'[1]Variação Mensal'!C32</f>
        <v>0</v>
      </c>
      <c r="J33" s="93">
        <f>'[1]Variação Mensal'!D32</f>
        <v>0</v>
      </c>
      <c r="K33" s="93">
        <f>'[1]Variação Mensal'!E32</f>
        <v>7.4652188666439745E-3</v>
      </c>
      <c r="L33" s="93">
        <f>'[1]Variação Mensal'!F32</f>
        <v>2.3264673547378489E-3</v>
      </c>
      <c r="M33" s="93">
        <f>C33/C$29-1</f>
        <v>3.3036903449462418E-2</v>
      </c>
      <c r="N33" s="93">
        <f>D33/D$29-1</f>
        <v>0</v>
      </c>
      <c r="O33" s="93">
        <f>E33/E$29-1</f>
        <v>-2.5656156194675539E-4</v>
      </c>
      <c r="P33" s="93">
        <f>F33/F$29-1</f>
        <v>7.4652188666439745E-3</v>
      </c>
      <c r="Q33" s="93">
        <f>G33/G$29-1</f>
        <v>1.4744717997235535E-2</v>
      </c>
      <c r="R33" s="94">
        <f>'[1]Variação 12 Meses'!B32</f>
        <v>0.1008476691221285</v>
      </c>
      <c r="S33" s="94">
        <f>'[1]Variação 12 Meses'!C32</f>
        <v>0.10096869110986217</v>
      </c>
      <c r="T33" s="94">
        <f>'[1]Variação 12 Meses'!D32</f>
        <v>4.8458268309745645E-2</v>
      </c>
      <c r="U33" s="94">
        <f>'[1]Variação 12 Meses'!E32</f>
        <v>7.4652188666439745E-3</v>
      </c>
      <c r="V33" s="94">
        <f>'[1]Variação 12 Meses'!F32</f>
        <v>9.7699802611915576E-2</v>
      </c>
    </row>
    <row r="34" spans="1:22" x14ac:dyDescent="0.25">
      <c r="A34">
        <v>34</v>
      </c>
      <c r="B34" s="79">
        <f>[1]Valores!A33</f>
        <v>42491</v>
      </c>
      <c r="C34" s="92">
        <f>[1]Valores!B33</f>
        <v>595.88363636363636</v>
      </c>
      <c r="D34" s="92">
        <f>[1]Valores!C33</f>
        <v>635.74636363636364</v>
      </c>
      <c r="E34" s="92">
        <f>[1]Valores!D33</f>
        <v>71.084545454545449</v>
      </c>
      <c r="F34" s="92">
        <f>[1]Valores!E33</f>
        <v>2.7190909090909092</v>
      </c>
      <c r="G34" s="92">
        <f>[1]Valores!F33</f>
        <v>1305.4336363636364</v>
      </c>
      <c r="H34" s="93">
        <f>'[1]Variação Mensal'!B33</f>
        <v>1.0861636354944082E-2</v>
      </c>
      <c r="I34" s="93">
        <f>'[1]Variação Mensal'!C33</f>
        <v>0</v>
      </c>
      <c r="J34" s="93">
        <f>'[1]Variação Mensal'!D33</f>
        <v>3.3233248646289404E-3</v>
      </c>
      <c r="K34" s="93">
        <f>'[1]Variação Mensal'!E33</f>
        <v>7.4099023240150608E-3</v>
      </c>
      <c r="L34" s="93">
        <f>'[1]Variação Mensal'!F33</f>
        <v>5.1265072764345998E-3</v>
      </c>
      <c r="M34" s="93">
        <f>C34/C$17-1</f>
        <v>0.13898267386518248</v>
      </c>
      <c r="N34" s="93">
        <f>D34/D$17-1</f>
        <v>0.10096869110986217</v>
      </c>
      <c r="O34" s="93">
        <f>E34/E$17-1</f>
        <v>5.2764089721840657E-2</v>
      </c>
      <c r="P34" s="93">
        <f t="shared" ref="P34" si="50">F34/F$17-1</f>
        <v>1.4930437733288171E-2</v>
      </c>
      <c r="Q34" s="93">
        <f t="shared" ref="Q34" si="51">G34/G$17-1</f>
        <v>0.11497640731144299</v>
      </c>
      <c r="R34" s="94">
        <f>'[1]Variação 12 Meses'!B33</f>
        <v>0.10104885472589364</v>
      </c>
      <c r="S34" s="94">
        <f>'[1]Variação 12 Meses'!C33</f>
        <v>1.5525027954053749E-2</v>
      </c>
      <c r="T34" s="94">
        <f>'[1]Variação 12 Meses'!D33</f>
        <v>5.1914332606882052E-2</v>
      </c>
      <c r="U34" s="94">
        <f>'[1]Variação 12 Meses'!E33</f>
        <v>1.4930437733288171E-2</v>
      </c>
      <c r="V34" s="94">
        <f>'[1]Variação 12 Meses'!F33</f>
        <v>5.4915241785891356E-2</v>
      </c>
    </row>
    <row r="35" spans="1:22" x14ac:dyDescent="0.25">
      <c r="A35">
        <v>35</v>
      </c>
      <c r="B35" s="79">
        <f>[1]Valores!A34</f>
        <v>42522</v>
      </c>
      <c r="C35" s="92">
        <f>[1]Valores!B34</f>
        <v>599.89272727272726</v>
      </c>
      <c r="D35" s="92">
        <f>[1]Valores!C34</f>
        <v>635.74636363636364</v>
      </c>
      <c r="E35" s="92">
        <f>[1]Valores!D34</f>
        <v>71.084545454545449</v>
      </c>
      <c r="F35" s="92">
        <f>[1]Valores!E34</f>
        <v>2.7190909090909092</v>
      </c>
      <c r="G35" s="92">
        <f>[1]Valores!F34</f>
        <v>1309.4427272727273</v>
      </c>
      <c r="H35" s="93">
        <f>'[1]Variação Mensal'!B34</f>
        <v>6.7279761759464485E-3</v>
      </c>
      <c r="I35" s="93">
        <f>'[1]Variação Mensal'!C34</f>
        <v>0</v>
      </c>
      <c r="J35" s="93">
        <f>'[1]Variação Mensal'!D34</f>
        <v>0</v>
      </c>
      <c r="K35" s="93">
        <f>'[1]Variação Mensal'!E34</f>
        <v>0</v>
      </c>
      <c r="L35" s="93">
        <f>'[1]Variação Mensal'!F34</f>
        <v>3.0710798292730157E-3</v>
      </c>
      <c r="M35" s="93">
        <f t="shared" ref="M35:O36" si="52">C35/C$29-1</f>
        <v>5.1283113374075207E-2</v>
      </c>
      <c r="N35" s="93">
        <f t="shared" si="52"/>
        <v>0</v>
      </c>
      <c r="O35" s="93">
        <f t="shared" si="52"/>
        <v>3.0659106652639601E-3</v>
      </c>
      <c r="P35" s="93">
        <f t="shared" ref="P35:P36" si="53">F35/F$29-1</f>
        <v>1.4930437733288171E-2</v>
      </c>
      <c r="Q35" s="93">
        <f t="shared" ref="Q35:Q36" si="54">G35/G$29-1</f>
        <v>2.3079152265724545E-2</v>
      </c>
      <c r="R35" s="94">
        <f>'[1]Variação 12 Meses'!B34</f>
        <v>9.8552814046676707E-2</v>
      </c>
      <c r="S35" s="94">
        <f>'[1]Variação 12 Meses'!C34</f>
        <v>5.399926678312017E-3</v>
      </c>
      <c r="T35" s="94">
        <f>'[1]Variação 12 Meses'!D34</f>
        <v>3.9413516243951507E-2</v>
      </c>
      <c r="U35" s="94">
        <f>'[1]Variação 12 Meses'!E34</f>
        <v>1.4930437733288171E-2</v>
      </c>
      <c r="V35" s="94">
        <f>'[1]Variação 12 Meses'!F34</f>
        <v>4.7992433199337992E-2</v>
      </c>
    </row>
    <row r="36" spans="1:22" x14ac:dyDescent="0.25">
      <c r="A36">
        <v>36</v>
      </c>
      <c r="B36" s="79">
        <f>[1]Valores!A35</f>
        <v>42552</v>
      </c>
      <c r="C36" s="92">
        <f>[1]Valores!B35</f>
        <v>603.43727272727267</v>
      </c>
      <c r="D36" s="92">
        <f>[1]Valores!C35</f>
        <v>665.76454545454544</v>
      </c>
      <c r="E36" s="92">
        <f>[1]Valores!D35</f>
        <v>71.084545454545449</v>
      </c>
      <c r="F36" s="92">
        <f>[1]Valores!E35</f>
        <v>2.7190909090909092</v>
      </c>
      <c r="G36" s="92">
        <f>[1]Valores!F35</f>
        <v>1343.0054545454545</v>
      </c>
      <c r="H36" s="93">
        <f>'[1]Variação Mensal'!B35</f>
        <v>5.9086321493841965E-3</v>
      </c>
      <c r="I36" s="93">
        <f>'[1]Variação Mensal'!C35</f>
        <v>4.7217229283833761E-2</v>
      </c>
      <c r="J36" s="93">
        <f>'[1]Variação Mensal'!D35</f>
        <v>0</v>
      </c>
      <c r="K36" s="93">
        <f>'[1]Variação Mensal'!E35</f>
        <v>0</v>
      </c>
      <c r="L36" s="93">
        <f>'[1]Variação Mensal'!F35</f>
        <v>2.5631306030948542E-2</v>
      </c>
      <c r="M36" s="93">
        <f t="shared" si="52"/>
        <v>5.7494758575862059E-2</v>
      </c>
      <c r="N36" s="93">
        <f t="shared" si="52"/>
        <v>4.7217229283833761E-2</v>
      </c>
      <c r="O36" s="93">
        <f t="shared" si="52"/>
        <v>3.0659106652639601E-3</v>
      </c>
      <c r="P36" s="93">
        <f t="shared" si="53"/>
        <v>1.4930437733288171E-2</v>
      </c>
      <c r="Q36" s="93">
        <f t="shared" si="54"/>
        <v>4.9302007111330814E-2</v>
      </c>
      <c r="R36" s="94">
        <f>'[1]Variação 12 Meses'!B35</f>
        <v>0.10010258858001797</v>
      </c>
      <c r="S36" s="94">
        <f>'[1]Variação 12 Meses'!C35</f>
        <v>5.2872125538231618E-2</v>
      </c>
      <c r="T36" s="94">
        <f>'[1]Variação 12 Meses'!D35</f>
        <v>1.3427167982166255E-2</v>
      </c>
      <c r="U36" s="94">
        <f>'[1]Variação 12 Meses'!E35</f>
        <v>1.4930437733288171E-2</v>
      </c>
      <c r="V36" s="94">
        <f>'[1]Variação 12 Meses'!F35</f>
        <v>7.1249048257858716E-2</v>
      </c>
    </row>
  </sheetData>
  <mergeCells count="4">
    <mergeCell ref="C2:G2"/>
    <mergeCell ref="H2:L2"/>
    <mergeCell ref="M2:Q2"/>
    <mergeCell ref="R2:V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opLeftCell="A25" workbookViewId="0">
      <selection activeCell="F49" sqref="F49"/>
    </sheetView>
  </sheetViews>
  <sheetFormatPr defaultRowHeight="15" x14ac:dyDescent="0.25"/>
  <sheetData>
    <row r="1" spans="1:31" x14ac:dyDescent="0.25">
      <c r="A1" s="163" t="s">
        <v>81</v>
      </c>
      <c r="B1" s="163"/>
      <c r="C1" s="163"/>
      <c r="D1" s="163"/>
      <c r="E1" s="163"/>
      <c r="F1" s="163"/>
      <c r="G1" s="163" t="s">
        <v>88</v>
      </c>
      <c r="H1" s="163"/>
      <c r="I1" s="163"/>
      <c r="J1" s="163"/>
      <c r="K1" s="163"/>
      <c r="L1" s="163" t="s">
        <v>89</v>
      </c>
      <c r="M1" s="163"/>
      <c r="N1" s="163"/>
      <c r="O1" s="163"/>
      <c r="P1" s="163"/>
      <c r="Q1" s="49" t="s">
        <v>134</v>
      </c>
      <c r="R1" s="49"/>
      <c r="S1" s="49"/>
      <c r="T1" s="49"/>
      <c r="U1" s="49"/>
      <c r="V1" s="163" t="s">
        <v>88</v>
      </c>
      <c r="W1" s="163"/>
      <c r="X1" s="163"/>
      <c r="Y1" s="163"/>
      <c r="Z1" s="163"/>
      <c r="AA1" s="163" t="s">
        <v>89</v>
      </c>
      <c r="AB1" s="163"/>
      <c r="AC1" s="163"/>
      <c r="AD1" s="163"/>
      <c r="AE1" s="163"/>
    </row>
    <row r="2" spans="1:31" ht="45" x14ac:dyDescent="0.25">
      <c r="A2" s="8" t="s">
        <v>82</v>
      </c>
      <c r="B2" s="8" t="s">
        <v>83</v>
      </c>
      <c r="C2" s="8" t="s">
        <v>84</v>
      </c>
      <c r="D2" s="8" t="s">
        <v>85</v>
      </c>
      <c r="E2" s="8" t="s">
        <v>86</v>
      </c>
      <c r="F2" s="8" t="s">
        <v>87</v>
      </c>
      <c r="G2" s="8" t="s">
        <v>83</v>
      </c>
      <c r="H2" s="8" t="s">
        <v>84</v>
      </c>
      <c r="I2" s="8" t="s">
        <v>85</v>
      </c>
      <c r="J2" s="8" t="s">
        <v>86</v>
      </c>
      <c r="K2" s="8" t="s">
        <v>87</v>
      </c>
      <c r="L2" s="8" t="s">
        <v>83</v>
      </c>
      <c r="M2" s="8" t="s">
        <v>84</v>
      </c>
      <c r="N2" s="8" t="s">
        <v>85</v>
      </c>
      <c r="O2" s="8" t="s">
        <v>86</v>
      </c>
      <c r="P2" s="8" t="s">
        <v>87</v>
      </c>
      <c r="Q2" s="8" t="s">
        <v>83</v>
      </c>
      <c r="R2" s="8" t="s">
        <v>84</v>
      </c>
      <c r="S2" s="8" t="s">
        <v>85</v>
      </c>
      <c r="T2" s="8" t="s">
        <v>86</v>
      </c>
      <c r="U2" s="8" t="s">
        <v>87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</row>
    <row r="3" spans="1:31" x14ac:dyDescent="0.25">
      <c r="A3" s="1">
        <v>41061</v>
      </c>
      <c r="B3" s="9" t="str">
        <f>[2]Vitória!B3</f>
        <v>-</v>
      </c>
      <c r="C3" s="9" t="str">
        <f>[2]Vitória!C3</f>
        <v>-</v>
      </c>
      <c r="D3" s="9" t="str">
        <f>[2]Vitória!D3</f>
        <v>-</v>
      </c>
      <c r="E3" s="9" t="str">
        <f>[2]Vitória!E3</f>
        <v>-</v>
      </c>
      <c r="F3" s="9" t="str">
        <f>[2]Vitória!F3</f>
        <v>-</v>
      </c>
      <c r="G3" s="9" t="s">
        <v>43</v>
      </c>
      <c r="H3" s="9" t="s">
        <v>43</v>
      </c>
      <c r="I3" s="9" t="s">
        <v>43</v>
      </c>
      <c r="J3" s="9" t="s">
        <v>43</v>
      </c>
      <c r="K3" s="9" t="s">
        <v>43</v>
      </c>
      <c r="L3" s="9" t="s">
        <v>43</v>
      </c>
      <c r="M3" s="9" t="s">
        <v>43</v>
      </c>
      <c r="N3" s="9" t="s">
        <v>43</v>
      </c>
      <c r="O3" s="9" t="s">
        <v>43</v>
      </c>
      <c r="P3" s="9" t="s">
        <v>43</v>
      </c>
      <c r="Q3" s="5">
        <v>100</v>
      </c>
      <c r="R3" s="5">
        <v>100</v>
      </c>
      <c r="S3" s="5">
        <v>100</v>
      </c>
      <c r="T3" s="5">
        <v>100</v>
      </c>
      <c r="U3" s="5">
        <v>100</v>
      </c>
      <c r="V3" s="5">
        <v>100</v>
      </c>
      <c r="W3" s="5">
        <v>100</v>
      </c>
      <c r="X3" s="5">
        <v>100</v>
      </c>
      <c r="Y3" s="5">
        <v>100</v>
      </c>
      <c r="Z3" s="5">
        <v>100</v>
      </c>
      <c r="AA3" s="5">
        <v>100</v>
      </c>
      <c r="AB3" s="5">
        <v>100</v>
      </c>
      <c r="AC3" s="5">
        <v>100</v>
      </c>
      <c r="AD3" s="5">
        <v>100</v>
      </c>
      <c r="AE3" s="5">
        <v>100</v>
      </c>
    </row>
    <row r="4" spans="1:31" x14ac:dyDescent="0.25">
      <c r="A4" s="1">
        <v>41091</v>
      </c>
      <c r="B4" s="9">
        <f>[2]Vitória!B4*100</f>
        <v>-0.1</v>
      </c>
      <c r="C4" s="9">
        <f>[2]Vitória!C4*100</f>
        <v>8</v>
      </c>
      <c r="D4" s="9">
        <f>[2]Vitória!D4*100</f>
        <v>-2.9</v>
      </c>
      <c r="E4" s="9">
        <f>[2]Vitória!E4*100</f>
        <v>0.5</v>
      </c>
      <c r="F4" s="9">
        <f>[2]Vitória!F4*100</f>
        <v>0.3</v>
      </c>
      <c r="G4" s="9">
        <f>'[2]Vila Velha'!B4*100</f>
        <v>-1</v>
      </c>
      <c r="H4" s="9">
        <f>'[2]Vila Velha'!C4*100</f>
        <v>-2.2999999999999998</v>
      </c>
      <c r="I4" s="9">
        <f>'[2]Vila Velha'!D4*100</f>
        <v>-0.4</v>
      </c>
      <c r="J4" s="9">
        <f>'[2]Vila Velha'!E4*100</f>
        <v>-1.3</v>
      </c>
      <c r="K4" s="9">
        <f>'[2]Vila Velha'!F4*100</f>
        <v>-0.7</v>
      </c>
      <c r="L4" s="9">
        <f>[2]BR!B4*100</f>
        <v>0.70000000000000007</v>
      </c>
      <c r="M4" s="9">
        <f>[2]BR!C4*100</f>
        <v>1.2</v>
      </c>
      <c r="N4" s="9">
        <f>[2]BR!D4*100</f>
        <v>0.4</v>
      </c>
      <c r="O4" s="9">
        <f>[2]BR!E4*100</f>
        <v>0.70000000000000007</v>
      </c>
      <c r="P4" s="9">
        <f>[2]BR!F4*100</f>
        <v>0.70000000000000007</v>
      </c>
      <c r="Q4" s="5">
        <f t="shared" ref="Q4:AE5" si="0">Q3*(1+B4/100)</f>
        <v>99.9</v>
      </c>
      <c r="R4" s="5">
        <f t="shared" si="0"/>
        <v>108</v>
      </c>
      <c r="S4" s="5">
        <f t="shared" si="0"/>
        <v>97.1</v>
      </c>
      <c r="T4" s="5">
        <f t="shared" si="0"/>
        <v>100.49999999999999</v>
      </c>
      <c r="U4" s="5">
        <f t="shared" si="0"/>
        <v>100.29999999999998</v>
      </c>
      <c r="V4" s="5">
        <f t="shared" si="0"/>
        <v>99</v>
      </c>
      <c r="W4" s="5">
        <f t="shared" si="0"/>
        <v>97.7</v>
      </c>
      <c r="X4" s="5">
        <f t="shared" si="0"/>
        <v>99.6</v>
      </c>
      <c r="Y4" s="5">
        <f t="shared" si="0"/>
        <v>98.7</v>
      </c>
      <c r="Z4" s="5">
        <f t="shared" si="0"/>
        <v>99.3</v>
      </c>
      <c r="AA4" s="5">
        <f t="shared" si="0"/>
        <v>100.69999999999999</v>
      </c>
      <c r="AB4" s="5">
        <f t="shared" si="0"/>
        <v>101.2</v>
      </c>
      <c r="AC4" s="5">
        <f t="shared" si="0"/>
        <v>100.4</v>
      </c>
      <c r="AD4" s="5">
        <f t="shared" si="0"/>
        <v>100.69999999999999</v>
      </c>
      <c r="AE4" s="5">
        <f t="shared" si="0"/>
        <v>100.69999999999999</v>
      </c>
    </row>
    <row r="5" spans="1:31" x14ac:dyDescent="0.25">
      <c r="A5" s="1">
        <v>41122</v>
      </c>
      <c r="B5" s="9">
        <f>[2]Vitória!B5*100</f>
        <v>-0.2</v>
      </c>
      <c r="C5" s="9">
        <f>[2]Vitória!C5*100</f>
        <v>7.8</v>
      </c>
      <c r="D5" s="9">
        <f>[2]Vitória!D5*100</f>
        <v>-3.5000000000000004</v>
      </c>
      <c r="E5" s="9">
        <f>[2]Vitória!E5*100</f>
        <v>0.5</v>
      </c>
      <c r="F5" s="9">
        <f>[2]Vitória!F5*100</f>
        <v>0.6</v>
      </c>
      <c r="G5" s="9">
        <f>'[2]Vila Velha'!B5*100</f>
        <v>-1.1000000000000001</v>
      </c>
      <c r="H5" s="9">
        <f>'[2]Vila Velha'!C5*100</f>
        <v>2.2999999999999998</v>
      </c>
      <c r="I5" s="9">
        <f>'[2]Vila Velha'!D5*100</f>
        <v>-1</v>
      </c>
      <c r="J5" s="9">
        <f>'[2]Vila Velha'!E5*100</f>
        <v>-2.2000000000000002</v>
      </c>
      <c r="K5" s="9">
        <f>'[2]Vila Velha'!F5*100</f>
        <v>-2</v>
      </c>
      <c r="L5" s="9">
        <f>[2]BR!B5*100</f>
        <v>0.89999999999999991</v>
      </c>
      <c r="M5" s="9">
        <f>[2]BR!C5*100</f>
        <v>1.2</v>
      </c>
      <c r="N5" s="9">
        <f>[2]BR!D5*100</f>
        <v>0.70000000000000007</v>
      </c>
      <c r="O5" s="9">
        <f>[2]BR!E5*100</f>
        <v>0.89999999999999991</v>
      </c>
      <c r="P5" s="9">
        <f>[2]BR!F5*100</f>
        <v>0.89999999999999991</v>
      </c>
      <c r="Q5" s="5">
        <f t="shared" si="0"/>
        <v>99.700200000000009</v>
      </c>
      <c r="R5" s="5">
        <f t="shared" si="0"/>
        <v>116.42400000000001</v>
      </c>
      <c r="S5" s="5">
        <f t="shared" si="0"/>
        <v>93.701499999999996</v>
      </c>
      <c r="T5" s="5">
        <f t="shared" si="0"/>
        <v>101.00249999999997</v>
      </c>
      <c r="U5" s="5">
        <f t="shared" si="0"/>
        <v>100.90179999999998</v>
      </c>
      <c r="V5" s="5">
        <f t="shared" si="0"/>
        <v>97.911000000000001</v>
      </c>
      <c r="W5" s="5">
        <f t="shared" si="0"/>
        <v>99.947099999999992</v>
      </c>
      <c r="X5" s="5">
        <f t="shared" si="0"/>
        <v>98.603999999999999</v>
      </c>
      <c r="Y5" s="5">
        <f t="shared" si="0"/>
        <v>96.528599999999997</v>
      </c>
      <c r="Z5" s="5">
        <f t="shared" si="0"/>
        <v>97.313999999999993</v>
      </c>
      <c r="AA5" s="5">
        <f t="shared" si="0"/>
        <v>101.60629999999998</v>
      </c>
      <c r="AB5" s="5">
        <f t="shared" si="0"/>
        <v>102.4144</v>
      </c>
      <c r="AC5" s="5">
        <f t="shared" si="0"/>
        <v>101.1028</v>
      </c>
      <c r="AD5" s="5">
        <f t="shared" si="0"/>
        <v>101.60629999999998</v>
      </c>
      <c r="AE5" s="5">
        <f t="shared" si="0"/>
        <v>101.60629999999998</v>
      </c>
    </row>
    <row r="6" spans="1:31" x14ac:dyDescent="0.25">
      <c r="A6" s="1">
        <v>41153</v>
      </c>
      <c r="B6" s="9">
        <f>[2]Vitória!B6*100</f>
        <v>0.2</v>
      </c>
      <c r="C6" s="9">
        <f>[2]Vitória!C6*100</f>
        <v>1.1000000000000001</v>
      </c>
      <c r="D6" s="9">
        <f>[2]Vitória!D6*100</f>
        <v>-1.8000000000000003</v>
      </c>
      <c r="E6" s="9">
        <f>[2]Vitória!E6*100</f>
        <v>1.5</v>
      </c>
      <c r="F6" s="9">
        <f>[2]Vitória!F6*100</f>
        <v>0.4</v>
      </c>
      <c r="G6" s="9">
        <f>'[2]Vila Velha'!B6*100</f>
        <v>0.1</v>
      </c>
      <c r="H6" s="9">
        <f>'[2]Vila Velha'!C6*100</f>
        <v>4.0999999999999996</v>
      </c>
      <c r="I6" s="9">
        <f>'[2]Vila Velha'!D6*100</f>
        <v>-0.6</v>
      </c>
      <c r="J6" s="9">
        <f>'[2]Vila Velha'!E6*100</f>
        <v>-0.90000000000000013</v>
      </c>
      <c r="K6" s="9">
        <f>'[2]Vila Velha'!F6*100</f>
        <v>0.1</v>
      </c>
      <c r="L6" s="9">
        <f>[2]BR!B6*100</f>
        <v>0.8</v>
      </c>
      <c r="M6" s="9">
        <f>[2]BR!C6*100</f>
        <v>0.8</v>
      </c>
      <c r="N6" s="9">
        <f>[2]BR!D6*100</f>
        <v>1</v>
      </c>
      <c r="O6" s="9">
        <f>[2]BR!E6*100</f>
        <v>0.6</v>
      </c>
      <c r="P6" s="9">
        <f>[2]BR!F6*100</f>
        <v>0.3</v>
      </c>
      <c r="Q6" s="5">
        <f t="shared" ref="Q6:Q36" si="1">Q5*(1+B6/100)</f>
        <v>99.899600400000011</v>
      </c>
      <c r="R6" s="5">
        <f t="shared" ref="R6:R36" si="2">R5*(1+C6/100)</f>
        <v>117.70466399999999</v>
      </c>
      <c r="S6" s="5">
        <f t="shared" ref="S6:S36" si="3">S5*(1+D6/100)</f>
        <v>92.014872999999994</v>
      </c>
      <c r="T6" s="5">
        <f t="shared" ref="T6:T36" si="4">T5*(1+E6/100)</f>
        <v>102.51753749999996</v>
      </c>
      <c r="U6" s="5">
        <f t="shared" ref="U6:U36" si="5">U5*(1+F6/100)</f>
        <v>101.30540719999998</v>
      </c>
      <c r="V6" s="5">
        <f t="shared" ref="V6:V36" si="6">V5*(1+G6/100)</f>
        <v>98.008910999999998</v>
      </c>
      <c r="W6" s="5">
        <f t="shared" ref="W6:W36" si="7">W5*(1+H6/100)</f>
        <v>104.04493109999999</v>
      </c>
      <c r="X6" s="5">
        <f t="shared" ref="X6:X36" si="8">X5*(1+I6/100)</f>
        <v>98.012376000000003</v>
      </c>
      <c r="Y6" s="5">
        <f t="shared" ref="Y6:Y36" si="9">Y5*(1+J6/100)</f>
        <v>95.65984259999999</v>
      </c>
      <c r="Z6" s="5">
        <f t="shared" ref="Z6:Z36" si="10">Z5*(1+K6/100)</f>
        <v>97.411313999999976</v>
      </c>
      <c r="AA6" s="5">
        <f t="shared" ref="AA6:AA36" si="11">AA5*(1+L6/100)</f>
        <v>102.41915039999998</v>
      </c>
      <c r="AB6" s="5">
        <f t="shared" ref="AB6:AB36" si="12">AB5*(1+M6/100)</f>
        <v>103.23371520000001</v>
      </c>
      <c r="AC6" s="5">
        <f t="shared" ref="AC6:AC36" si="13">AC5*(1+N6/100)</f>
        <v>102.113828</v>
      </c>
      <c r="AD6" s="5">
        <f t="shared" ref="AD6:AD36" si="14">AD5*(1+O6/100)</f>
        <v>102.21593779999998</v>
      </c>
      <c r="AE6" s="5">
        <f t="shared" ref="AE6:AE36" si="15">AE5*(1+P6/100)</f>
        <v>101.91111889999996</v>
      </c>
    </row>
    <row r="7" spans="1:31" x14ac:dyDescent="0.25">
      <c r="A7" s="1">
        <v>41183</v>
      </c>
      <c r="B7" s="9">
        <f>[2]Vitória!B7*100</f>
        <v>0.7</v>
      </c>
      <c r="C7" s="9">
        <f>[2]Vitória!C7*100</f>
        <v>0.1</v>
      </c>
      <c r="D7" s="9">
        <f>[2]Vitória!D7*100</f>
        <v>-0.3</v>
      </c>
      <c r="E7" s="9">
        <f>[2]Vitória!E7*100</f>
        <v>1.6</v>
      </c>
      <c r="F7" s="9">
        <f>[2]Vitória!F7*100</f>
        <v>0.90000000000000013</v>
      </c>
      <c r="G7" s="9">
        <f>'[2]Vila Velha'!B7*100</f>
        <v>0.7</v>
      </c>
      <c r="H7" s="9">
        <f>'[2]Vila Velha'!C7*100</f>
        <v>4.5999999999999996</v>
      </c>
      <c r="I7" s="9">
        <f>'[2]Vila Velha'!D7*100</f>
        <v>-0.6</v>
      </c>
      <c r="J7" s="9">
        <f>'[2]Vila Velha'!E7*100</f>
        <v>0.3</v>
      </c>
      <c r="K7" s="9">
        <f>'[2]Vila Velha'!F7*100</f>
        <v>0.8</v>
      </c>
      <c r="L7" s="9">
        <f>[2]BR!B7*100</f>
        <v>0.70000000000000007</v>
      </c>
      <c r="M7" s="9">
        <f>[2]BR!C7*100</f>
        <v>1.0999999999999999</v>
      </c>
      <c r="N7" s="9">
        <f>[2]BR!D7*100</f>
        <v>0.8</v>
      </c>
      <c r="O7" s="9">
        <f>[2]BR!E7*100</f>
        <v>0.6</v>
      </c>
      <c r="P7" s="9">
        <f>[2]BR!F7*100</f>
        <v>-0.1</v>
      </c>
      <c r="Q7" s="5">
        <f t="shared" si="1"/>
        <v>100.59889760279999</v>
      </c>
      <c r="R7" s="5">
        <f t="shared" si="2"/>
        <v>117.82236866399998</v>
      </c>
      <c r="S7" s="5">
        <f t="shared" si="3"/>
        <v>91.73882838099999</v>
      </c>
      <c r="T7" s="5">
        <f t="shared" si="4"/>
        <v>104.15781809999996</v>
      </c>
      <c r="U7" s="5">
        <f t="shared" si="5"/>
        <v>102.21715586479996</v>
      </c>
      <c r="V7" s="5">
        <f t="shared" si="6"/>
        <v>98.694973376999982</v>
      </c>
      <c r="W7" s="5">
        <f t="shared" si="7"/>
        <v>108.83099793059999</v>
      </c>
      <c r="X7" s="5">
        <f t="shared" si="8"/>
        <v>97.424301744000005</v>
      </c>
      <c r="Y7" s="5">
        <f t="shared" si="9"/>
        <v>95.946822127799976</v>
      </c>
      <c r="Z7" s="5">
        <f t="shared" si="10"/>
        <v>98.190604511999979</v>
      </c>
      <c r="AA7" s="5">
        <f t="shared" si="11"/>
        <v>103.13608445279996</v>
      </c>
      <c r="AB7" s="5">
        <f t="shared" si="12"/>
        <v>104.36928606719999</v>
      </c>
      <c r="AC7" s="5">
        <f t="shared" si="13"/>
        <v>102.930738624</v>
      </c>
      <c r="AD7" s="5">
        <f t="shared" si="14"/>
        <v>102.82923342679997</v>
      </c>
      <c r="AE7" s="5">
        <f t="shared" si="15"/>
        <v>101.80920778109996</v>
      </c>
    </row>
    <row r="8" spans="1:31" x14ac:dyDescent="0.25">
      <c r="A8" s="1">
        <v>41214</v>
      </c>
      <c r="B8" s="9">
        <f>[2]Vitória!B8*100</f>
        <v>0.90000000000000013</v>
      </c>
      <c r="C8" s="9">
        <f>[2]Vitória!C8*100</f>
        <v>-0.2</v>
      </c>
      <c r="D8" s="9">
        <f>[2]Vitória!D8*100</f>
        <v>0.4</v>
      </c>
      <c r="E8" s="9">
        <f>[2]Vitória!E8*100</f>
        <v>1.7000000000000002</v>
      </c>
      <c r="F8" s="9">
        <f>[2]Vitória!F8*100</f>
        <v>0.7</v>
      </c>
      <c r="G8" s="9">
        <f>'[2]Vila Velha'!B8*100</f>
        <v>0.6</v>
      </c>
      <c r="H8" s="9">
        <f>'[2]Vila Velha'!C8*100</f>
        <v>2.2999999999999998</v>
      </c>
      <c r="I8" s="9">
        <f>'[2]Vila Velha'!D8*100</f>
        <v>0.3</v>
      </c>
      <c r="J8" s="9">
        <f>'[2]Vila Velha'!E8*100</f>
        <v>0.3</v>
      </c>
      <c r="K8" s="9">
        <f>'[2]Vila Velha'!F8*100</f>
        <v>0.5</v>
      </c>
      <c r="L8" s="9">
        <f>[2]BR!B8*100</f>
        <v>0.89999999999999991</v>
      </c>
      <c r="M8" s="9">
        <f>[2]BR!C8*100</f>
        <v>1.7000000000000002</v>
      </c>
      <c r="N8" s="9">
        <f>[2]BR!D8*100</f>
        <v>1</v>
      </c>
      <c r="O8" s="9">
        <f>[2]BR!E8*100</f>
        <v>0.8</v>
      </c>
      <c r="P8" s="9">
        <f>[2]BR!F8*100</f>
        <v>0</v>
      </c>
      <c r="Q8" s="5">
        <f t="shared" si="1"/>
        <v>101.50428768122518</v>
      </c>
      <c r="R8" s="5">
        <f t="shared" si="2"/>
        <v>117.58672392667198</v>
      </c>
      <c r="S8" s="5">
        <f t="shared" si="3"/>
        <v>92.105783694523993</v>
      </c>
      <c r="T8" s="5">
        <f t="shared" si="4"/>
        <v>105.92850100769995</v>
      </c>
      <c r="U8" s="5">
        <f t="shared" si="5"/>
        <v>102.93267595585355</v>
      </c>
      <c r="V8" s="5">
        <f t="shared" si="6"/>
        <v>99.287143217261985</v>
      </c>
      <c r="W8" s="5">
        <f t="shared" si="7"/>
        <v>111.33411088300379</v>
      </c>
      <c r="X8" s="5">
        <f t="shared" si="8"/>
        <v>97.716574649232001</v>
      </c>
      <c r="Y8" s="5">
        <f t="shared" si="9"/>
        <v>96.234662594183362</v>
      </c>
      <c r="Z8" s="5">
        <f t="shared" si="10"/>
        <v>98.681557534559971</v>
      </c>
      <c r="AA8" s="5">
        <f t="shared" si="11"/>
        <v>104.06430921287516</v>
      </c>
      <c r="AB8" s="5">
        <f t="shared" si="12"/>
        <v>106.14356393034238</v>
      </c>
      <c r="AC8" s="5">
        <f t="shared" si="13"/>
        <v>103.96004601024001</v>
      </c>
      <c r="AD8" s="5">
        <f t="shared" si="14"/>
        <v>103.65186729421437</v>
      </c>
      <c r="AE8" s="5">
        <f t="shared" si="15"/>
        <v>101.80920778109996</v>
      </c>
    </row>
    <row r="9" spans="1:31" x14ac:dyDescent="0.25">
      <c r="A9" s="1">
        <v>41244</v>
      </c>
      <c r="B9" s="9">
        <f>[2]Vitória!B9*100</f>
        <v>0.7</v>
      </c>
      <c r="C9" s="9">
        <f>[2]Vitória!C9*100</f>
        <v>0.1</v>
      </c>
      <c r="D9" s="9">
        <f>[2]Vitória!D9*100</f>
        <v>0.4</v>
      </c>
      <c r="E9" s="9">
        <f>[2]Vitória!E9*100</f>
        <v>1.2</v>
      </c>
      <c r="F9" s="9">
        <f>[2]Vitória!F9*100</f>
        <v>0.7</v>
      </c>
      <c r="G9" s="9">
        <f>'[2]Vila Velha'!B9*100</f>
        <v>0.5</v>
      </c>
      <c r="H9" s="9">
        <f>'[2]Vila Velha'!C9*100</f>
        <v>0.7</v>
      </c>
      <c r="I9" s="9">
        <f>'[2]Vila Velha'!D9*100</f>
        <v>0.7</v>
      </c>
      <c r="J9" s="9">
        <f>'[2]Vila Velha'!E9*100</f>
        <v>0.4</v>
      </c>
      <c r="K9" s="9">
        <f>'[2]Vila Velha'!F9*100</f>
        <v>0.3</v>
      </c>
      <c r="L9" s="9">
        <f>[2]BR!B9*100</f>
        <v>1</v>
      </c>
      <c r="M9" s="9">
        <f>[2]BR!C9*100</f>
        <v>1.9</v>
      </c>
      <c r="N9" s="9">
        <f>[2]BR!D9*100</f>
        <v>0.70000000000000007</v>
      </c>
      <c r="O9" s="9">
        <f>[2]BR!E9*100</f>
        <v>1</v>
      </c>
      <c r="P9" s="9">
        <f>[2]BR!F9*100</f>
        <v>1.0999999999999999</v>
      </c>
      <c r="Q9" s="5">
        <f t="shared" si="1"/>
        <v>102.21481769499374</v>
      </c>
      <c r="R9" s="5">
        <f t="shared" si="2"/>
        <v>117.70431065059864</v>
      </c>
      <c r="S9" s="5">
        <f t="shared" si="3"/>
        <v>92.474206829302091</v>
      </c>
      <c r="T9" s="5">
        <f t="shared" si="4"/>
        <v>107.19964301979235</v>
      </c>
      <c r="U9" s="5">
        <f t="shared" si="5"/>
        <v>103.65320468754452</v>
      </c>
      <c r="V9" s="5">
        <f t="shared" si="6"/>
        <v>99.783578933348281</v>
      </c>
      <c r="W9" s="5">
        <f t="shared" si="7"/>
        <v>112.11344965918481</v>
      </c>
      <c r="X9" s="5">
        <f t="shared" si="8"/>
        <v>98.400590671776612</v>
      </c>
      <c r="Y9" s="5">
        <f t="shared" si="9"/>
        <v>96.619601244560101</v>
      </c>
      <c r="Z9" s="5">
        <f t="shared" si="10"/>
        <v>98.977602207163642</v>
      </c>
      <c r="AA9" s="5">
        <f t="shared" si="11"/>
        <v>105.10495230500391</v>
      </c>
      <c r="AB9" s="5">
        <f t="shared" si="12"/>
        <v>108.16029164501887</v>
      </c>
      <c r="AC9" s="5">
        <f t="shared" si="13"/>
        <v>104.68776633231168</v>
      </c>
      <c r="AD9" s="5">
        <f t="shared" si="14"/>
        <v>104.68838596715652</v>
      </c>
      <c r="AE9" s="5">
        <f t="shared" si="15"/>
        <v>102.92910906669205</v>
      </c>
    </row>
    <row r="10" spans="1:31" x14ac:dyDescent="0.25">
      <c r="A10" s="1">
        <v>41275</v>
      </c>
      <c r="B10" s="9">
        <f>[2]Vitória!B10*100</f>
        <v>0.90000000000000013</v>
      </c>
      <c r="C10" s="9">
        <f>[2]Vitória!C10*100</f>
        <v>1.3</v>
      </c>
      <c r="D10" s="9">
        <f>[2]Vitória!D10*100</f>
        <v>0.4</v>
      </c>
      <c r="E10" s="9">
        <f>[2]Vitória!E10*100</f>
        <v>1.6</v>
      </c>
      <c r="F10" s="9">
        <f>[2]Vitória!F10*100</f>
        <v>0</v>
      </c>
      <c r="G10" s="9">
        <f>'[2]Vila Velha'!B10*100</f>
        <v>1.1000000000000001</v>
      </c>
      <c r="H10" s="9">
        <f>'[2]Vila Velha'!C10*100</f>
        <v>1</v>
      </c>
      <c r="I10" s="9">
        <f>'[2]Vila Velha'!D10*100</f>
        <v>1.5</v>
      </c>
      <c r="J10" s="9">
        <f>'[2]Vila Velha'!E10*100</f>
        <v>0.7</v>
      </c>
      <c r="K10" s="9">
        <f>'[2]Vila Velha'!F10*100</f>
        <v>0.8</v>
      </c>
      <c r="L10" s="9">
        <f>[2]BR!B10*100</f>
        <v>0.89999999999999991</v>
      </c>
      <c r="M10" s="9">
        <f>[2]BR!C10*100</f>
        <v>1.0999999999999999</v>
      </c>
      <c r="N10" s="9">
        <f>[2]BR!D10*100</f>
        <v>0.89999999999999991</v>
      </c>
      <c r="O10" s="9">
        <f>[2]BR!E10*100</f>
        <v>1.0999999999999999</v>
      </c>
      <c r="P10" s="9">
        <f>[2]BR!F10*100</f>
        <v>0.70000000000000007</v>
      </c>
      <c r="Q10" s="5">
        <f t="shared" si="1"/>
        <v>103.13475105424867</v>
      </c>
      <c r="R10" s="5">
        <f t="shared" si="2"/>
        <v>119.23446668905642</v>
      </c>
      <c r="S10" s="5">
        <f t="shared" si="3"/>
        <v>92.844103656619296</v>
      </c>
      <c r="T10" s="5">
        <f t="shared" si="4"/>
        <v>108.91483730810903</v>
      </c>
      <c r="U10" s="5">
        <f t="shared" si="5"/>
        <v>103.65320468754452</v>
      </c>
      <c r="V10" s="5">
        <f t="shared" si="6"/>
        <v>100.8811983016151</v>
      </c>
      <c r="W10" s="5">
        <f t="shared" si="7"/>
        <v>113.23458415577666</v>
      </c>
      <c r="X10" s="5">
        <f t="shared" si="8"/>
        <v>99.876599531853259</v>
      </c>
      <c r="Y10" s="5">
        <f t="shared" si="9"/>
        <v>97.295938453272015</v>
      </c>
      <c r="Z10" s="5">
        <f t="shared" si="10"/>
        <v>99.769423024820952</v>
      </c>
      <c r="AA10" s="5">
        <f t="shared" si="11"/>
        <v>106.05089687574893</v>
      </c>
      <c r="AB10" s="5">
        <f t="shared" si="12"/>
        <v>109.35005485311407</v>
      </c>
      <c r="AC10" s="5">
        <f t="shared" si="13"/>
        <v>105.62995622930248</v>
      </c>
      <c r="AD10" s="5">
        <f t="shared" si="14"/>
        <v>105.83995821279524</v>
      </c>
      <c r="AE10" s="5">
        <f t="shared" si="15"/>
        <v>103.64961283015889</v>
      </c>
    </row>
    <row r="11" spans="1:31" x14ac:dyDescent="0.25">
      <c r="A11" s="1">
        <v>41306</v>
      </c>
      <c r="B11" s="9">
        <f>[2]Vitória!B11*100</f>
        <v>0.6</v>
      </c>
      <c r="C11" s="9">
        <f>[2]Vitória!C11*100</f>
        <v>0.6</v>
      </c>
      <c r="D11" s="9">
        <f>[2]Vitória!D11*100</f>
        <v>1.2</v>
      </c>
      <c r="E11" s="9">
        <f>[2]Vitória!E11*100</f>
        <v>0.4</v>
      </c>
      <c r="F11" s="9">
        <f>[2]Vitória!F11*100</f>
        <v>0.1</v>
      </c>
      <c r="G11" s="9">
        <f>'[2]Vila Velha'!B11*100</f>
        <v>1</v>
      </c>
      <c r="H11" s="9">
        <f>'[2]Vila Velha'!C11*100</f>
        <v>1.8000000000000003</v>
      </c>
      <c r="I11" s="9">
        <f>'[2]Vila Velha'!D11*100</f>
        <v>1.2</v>
      </c>
      <c r="J11" s="9">
        <f>'[2]Vila Velha'!E11*100</f>
        <v>0.8</v>
      </c>
      <c r="K11" s="9">
        <f>'[2]Vila Velha'!F11*100</f>
        <v>0.3</v>
      </c>
      <c r="L11" s="9">
        <f>[2]BR!B11*100</f>
        <v>0.89999999999999991</v>
      </c>
      <c r="M11" s="9">
        <f>[2]BR!C11*100</f>
        <v>1.2</v>
      </c>
      <c r="N11" s="9">
        <f>[2]BR!D11*100</f>
        <v>0.89999999999999991</v>
      </c>
      <c r="O11" s="9">
        <f>[2]BR!E11*100</f>
        <v>0.89999999999999991</v>
      </c>
      <c r="P11" s="9">
        <f>[2]BR!F11*100</f>
        <v>0.70000000000000007</v>
      </c>
      <c r="Q11" s="5">
        <f t="shared" si="1"/>
        <v>103.75355956057416</v>
      </c>
      <c r="R11" s="5">
        <f t="shared" si="2"/>
        <v>119.94987348919076</v>
      </c>
      <c r="S11" s="5">
        <f t="shared" si="3"/>
        <v>93.958232900498729</v>
      </c>
      <c r="T11" s="5">
        <f t="shared" si="4"/>
        <v>109.35049665734147</v>
      </c>
      <c r="U11" s="5">
        <f t="shared" si="5"/>
        <v>103.75685789223205</v>
      </c>
      <c r="V11" s="5">
        <f t="shared" si="6"/>
        <v>101.89001028463126</v>
      </c>
      <c r="W11" s="5">
        <f t="shared" si="7"/>
        <v>115.27280667058064</v>
      </c>
      <c r="X11" s="5">
        <f t="shared" si="8"/>
        <v>101.0751187262355</v>
      </c>
      <c r="Y11" s="5">
        <f t="shared" si="9"/>
        <v>98.074305960898187</v>
      </c>
      <c r="Z11" s="5">
        <f t="shared" si="10"/>
        <v>100.06873129389541</v>
      </c>
      <c r="AA11" s="5">
        <f t="shared" si="11"/>
        <v>107.00535494763066</v>
      </c>
      <c r="AB11" s="5">
        <f t="shared" si="12"/>
        <v>110.66225551135145</v>
      </c>
      <c r="AC11" s="5">
        <f t="shared" si="13"/>
        <v>106.58062583536619</v>
      </c>
      <c r="AD11" s="5">
        <f t="shared" si="14"/>
        <v>106.79251783671039</v>
      </c>
      <c r="AE11" s="5">
        <f t="shared" si="15"/>
        <v>104.37516011996999</v>
      </c>
    </row>
    <row r="12" spans="1:31" x14ac:dyDescent="0.25">
      <c r="A12" s="1">
        <v>41334</v>
      </c>
      <c r="B12" s="9">
        <f>[2]Vitória!B12*100</f>
        <v>1</v>
      </c>
      <c r="C12" s="9">
        <f>[2]Vitória!C12*100</f>
        <v>2.7</v>
      </c>
      <c r="D12" s="9">
        <f>[2]Vitória!D12*100</f>
        <v>1.2</v>
      </c>
      <c r="E12" s="9">
        <f>[2]Vitória!E12*100</f>
        <v>0.4</v>
      </c>
      <c r="F12" s="9">
        <f>[2]Vitória!F12*100</f>
        <v>0.1</v>
      </c>
      <c r="G12" s="9">
        <f>'[2]Vila Velha'!B12*100</f>
        <v>0.5</v>
      </c>
      <c r="H12" s="9">
        <f>'[2]Vila Velha'!C12*100</f>
        <v>0.1</v>
      </c>
      <c r="I12" s="9">
        <f>'[2]Vila Velha'!D12*100</f>
        <v>0.6</v>
      </c>
      <c r="J12" s="9">
        <f>'[2]Vila Velha'!E12*100</f>
        <v>0.6</v>
      </c>
      <c r="K12" s="9">
        <f>'[2]Vila Velha'!F12*100</f>
        <v>0.7</v>
      </c>
      <c r="L12" s="9">
        <f>[2]BR!B12*100</f>
        <v>0.89999999999999991</v>
      </c>
      <c r="M12" s="9">
        <f>[2]BR!C12*100</f>
        <v>0.8</v>
      </c>
      <c r="N12" s="9">
        <f>[2]BR!D12*100</f>
        <v>1</v>
      </c>
      <c r="O12" s="9">
        <f>[2]BR!E12*100</f>
        <v>0.6</v>
      </c>
      <c r="P12" s="9">
        <f>[2]BR!F12*100</f>
        <v>1</v>
      </c>
      <c r="Q12" s="5">
        <f t="shared" si="1"/>
        <v>104.79109515617991</v>
      </c>
      <c r="R12" s="5">
        <f t="shared" si="2"/>
        <v>123.18852007339891</v>
      </c>
      <c r="S12" s="5">
        <f t="shared" si="3"/>
        <v>95.085731695304716</v>
      </c>
      <c r="T12" s="5">
        <f t="shared" si="4"/>
        <v>109.78789864397083</v>
      </c>
      <c r="U12" s="5">
        <f t="shared" si="5"/>
        <v>103.86061475012427</v>
      </c>
      <c r="V12" s="5">
        <f t="shared" si="6"/>
        <v>102.3994603360544</v>
      </c>
      <c r="W12" s="5">
        <f t="shared" si="7"/>
        <v>115.38807947725121</v>
      </c>
      <c r="X12" s="5">
        <f t="shared" si="8"/>
        <v>101.68156943859292</v>
      </c>
      <c r="Y12" s="5">
        <f t="shared" si="9"/>
        <v>98.662751796663571</v>
      </c>
      <c r="Z12" s="5">
        <f t="shared" si="10"/>
        <v>100.76921241295267</v>
      </c>
      <c r="AA12" s="5">
        <f t="shared" si="11"/>
        <v>107.96840314215933</v>
      </c>
      <c r="AB12" s="5">
        <f t="shared" si="12"/>
        <v>111.54755355544226</v>
      </c>
      <c r="AC12" s="5">
        <f t="shared" si="13"/>
        <v>107.64643209371985</v>
      </c>
      <c r="AD12" s="5">
        <f t="shared" si="14"/>
        <v>107.43327294373066</v>
      </c>
      <c r="AE12" s="5">
        <f t="shared" si="15"/>
        <v>105.41891172116969</v>
      </c>
    </row>
    <row r="13" spans="1:31" x14ac:dyDescent="0.25">
      <c r="A13" s="1">
        <v>41365</v>
      </c>
      <c r="B13" s="9">
        <f>[2]Vitória!B13*100</f>
        <v>1.2</v>
      </c>
      <c r="C13" s="9">
        <f>[2]Vitória!C13*100</f>
        <v>0.7</v>
      </c>
      <c r="D13" s="9">
        <f>[2]Vitória!D13*100</f>
        <v>1.5</v>
      </c>
      <c r="E13" s="9">
        <f>[2]Vitória!E13*100</f>
        <v>1.2</v>
      </c>
      <c r="F13" s="9">
        <f>[2]Vitória!F13*100</f>
        <v>1.1000000000000001</v>
      </c>
      <c r="G13" s="9">
        <f>'[2]Vila Velha'!B13*100</f>
        <v>0.4</v>
      </c>
      <c r="H13" s="9">
        <f>'[2]Vila Velha'!C13*100</f>
        <v>-0.2</v>
      </c>
      <c r="I13" s="9">
        <f>'[2]Vila Velha'!D13*100</f>
        <v>0.2</v>
      </c>
      <c r="J13" s="9">
        <f>'[2]Vila Velha'!E13*100</f>
        <v>0.8</v>
      </c>
      <c r="K13" s="9">
        <f>'[2]Vila Velha'!F13*100</f>
        <v>0.8</v>
      </c>
      <c r="L13" s="9">
        <f>[2]BR!B13*100</f>
        <v>1.0999999999999999</v>
      </c>
      <c r="M13" s="9">
        <f>[2]BR!C13*100</f>
        <v>0.89999999999999991</v>
      </c>
      <c r="N13" s="9">
        <f>[2]BR!D13*100</f>
        <v>1.0999999999999999</v>
      </c>
      <c r="O13" s="9">
        <f>[2]BR!E13*100</f>
        <v>1</v>
      </c>
      <c r="P13" s="9">
        <f>[2]BR!F13*100</f>
        <v>1.2</v>
      </c>
      <c r="Q13" s="5">
        <f t="shared" si="1"/>
        <v>106.04858829805407</v>
      </c>
      <c r="R13" s="5">
        <f t="shared" si="2"/>
        <v>124.05083971391268</v>
      </c>
      <c r="S13" s="5">
        <f t="shared" si="3"/>
        <v>96.512017670734281</v>
      </c>
      <c r="T13" s="5">
        <f t="shared" si="4"/>
        <v>111.10535342769849</v>
      </c>
      <c r="U13" s="5">
        <f t="shared" si="5"/>
        <v>105.00308151237563</v>
      </c>
      <c r="V13" s="5">
        <f t="shared" si="6"/>
        <v>102.80905817739863</v>
      </c>
      <c r="W13" s="5">
        <f t="shared" si="7"/>
        <v>115.15730331829671</v>
      </c>
      <c r="X13" s="5">
        <f t="shared" si="8"/>
        <v>101.8849325774701</v>
      </c>
      <c r="Y13" s="5">
        <f t="shared" si="9"/>
        <v>99.452053811036876</v>
      </c>
      <c r="Z13" s="5">
        <f t="shared" si="10"/>
        <v>101.57536611225629</v>
      </c>
      <c r="AA13" s="5">
        <f t="shared" si="11"/>
        <v>109.15605557672308</v>
      </c>
      <c r="AB13" s="5">
        <f t="shared" si="12"/>
        <v>112.55148153744123</v>
      </c>
      <c r="AC13" s="5">
        <f t="shared" si="13"/>
        <v>108.83054284675076</v>
      </c>
      <c r="AD13" s="5">
        <f t="shared" si="14"/>
        <v>108.50760567316796</v>
      </c>
      <c r="AE13" s="5">
        <f t="shared" si="15"/>
        <v>106.68393866182373</v>
      </c>
    </row>
    <row r="14" spans="1:31" x14ac:dyDescent="0.25">
      <c r="A14" s="1">
        <v>41395</v>
      </c>
      <c r="B14" s="9">
        <f>[2]Vitória!B14*100</f>
        <v>1.9</v>
      </c>
      <c r="C14" s="9">
        <f>[2]Vitória!C14*100</f>
        <v>3.8</v>
      </c>
      <c r="D14" s="9">
        <f>[2]Vitória!D14*100</f>
        <v>2</v>
      </c>
      <c r="E14" s="9">
        <f>[2]Vitória!E14*100</f>
        <v>1.3</v>
      </c>
      <c r="F14" s="9">
        <f>[2]Vitória!F14*100</f>
        <v>1.2</v>
      </c>
      <c r="G14" s="9">
        <f>'[2]Vila Velha'!B14*100</f>
        <v>1</v>
      </c>
      <c r="H14" s="9">
        <f>'[2]Vila Velha'!C14*100</f>
        <v>0.6</v>
      </c>
      <c r="I14" s="9">
        <f>'[2]Vila Velha'!D14*100</f>
        <v>0.4</v>
      </c>
      <c r="J14" s="9">
        <f>'[2]Vila Velha'!E14*100</f>
        <v>1.4</v>
      </c>
      <c r="K14" s="9">
        <f>'[2]Vila Velha'!F14*100</f>
        <v>1.9</v>
      </c>
      <c r="L14" s="9">
        <f>[2]BR!B14*100</f>
        <v>1</v>
      </c>
      <c r="M14" s="9">
        <f>[2]BR!C14*100</f>
        <v>0.70000000000000007</v>
      </c>
      <c r="N14" s="9">
        <f>[2]BR!D14*100</f>
        <v>1.2</v>
      </c>
      <c r="O14" s="9">
        <f>[2]BR!E14*100</f>
        <v>1</v>
      </c>
      <c r="P14" s="9">
        <f>[2]BR!F14*100</f>
        <v>1</v>
      </c>
      <c r="Q14" s="5">
        <f t="shared" si="1"/>
        <v>108.06351147571709</v>
      </c>
      <c r="R14" s="5">
        <f t="shared" si="2"/>
        <v>128.76477162304136</v>
      </c>
      <c r="S14" s="5">
        <f t="shared" si="3"/>
        <v>98.44225802414897</v>
      </c>
      <c r="T14" s="5">
        <f t="shared" si="4"/>
        <v>112.54972302225856</v>
      </c>
      <c r="U14" s="5">
        <f t="shared" si="5"/>
        <v>106.26311849052414</v>
      </c>
      <c r="V14" s="5">
        <f t="shared" si="6"/>
        <v>103.83714875917261</v>
      </c>
      <c r="W14" s="5">
        <f t="shared" si="7"/>
        <v>115.84824713820649</v>
      </c>
      <c r="X14" s="5">
        <f t="shared" si="8"/>
        <v>102.29247230777997</v>
      </c>
      <c r="Y14" s="5">
        <f t="shared" si="9"/>
        <v>100.8443825643914</v>
      </c>
      <c r="Z14" s="5">
        <f t="shared" si="10"/>
        <v>103.50529806838915</v>
      </c>
      <c r="AA14" s="5">
        <f t="shared" si="11"/>
        <v>110.24761613249031</v>
      </c>
      <c r="AB14" s="5">
        <f t="shared" si="12"/>
        <v>113.33934190820331</v>
      </c>
      <c r="AC14" s="5">
        <f t="shared" si="13"/>
        <v>110.13650936091177</v>
      </c>
      <c r="AD14" s="5">
        <f t="shared" si="14"/>
        <v>109.59268172989964</v>
      </c>
      <c r="AE14" s="5">
        <f t="shared" si="15"/>
        <v>107.75077804844197</v>
      </c>
    </row>
    <row r="15" spans="1:31" x14ac:dyDescent="0.25">
      <c r="A15" s="1">
        <v>41426</v>
      </c>
      <c r="B15" s="9">
        <f>[2]Vitória!B15*100</f>
        <v>1.6</v>
      </c>
      <c r="C15" s="9">
        <f>[2]Vitória!C15*100</f>
        <v>2.7</v>
      </c>
      <c r="D15" s="9">
        <f>[2]Vitória!D15*100</f>
        <v>2.5</v>
      </c>
      <c r="E15" s="9">
        <f>[2]Vitória!E15*100</f>
        <v>0.6</v>
      </c>
      <c r="F15" s="9">
        <f>[2]Vitória!F15*100</f>
        <v>0.90000000000000013</v>
      </c>
      <c r="G15" s="9">
        <f>'[2]Vila Velha'!B15*100</f>
        <v>1.2</v>
      </c>
      <c r="H15" s="9">
        <f>'[2]Vila Velha'!C15*100</f>
        <v>0.6</v>
      </c>
      <c r="I15" s="9">
        <f>'[2]Vila Velha'!D15*100</f>
        <v>0.90000000000000013</v>
      </c>
      <c r="J15" s="9">
        <f>'[2]Vila Velha'!E15*100</f>
        <v>1.5</v>
      </c>
      <c r="K15" s="9">
        <f>'[2]Vila Velha'!F15*100</f>
        <v>1.7000000000000002</v>
      </c>
      <c r="L15" s="9">
        <f>[2]BR!B15*100</f>
        <v>1.0999999999999999</v>
      </c>
      <c r="M15" s="9">
        <f>[2]BR!C15*100</f>
        <v>1.4000000000000001</v>
      </c>
      <c r="N15" s="9">
        <f>[2]BR!D15*100</f>
        <v>1.0999999999999999</v>
      </c>
      <c r="O15" s="9">
        <f>[2]BR!E15*100</f>
        <v>1.0999999999999999</v>
      </c>
      <c r="P15" s="9">
        <f>[2]BR!F15*100</f>
        <v>0.6</v>
      </c>
      <c r="Q15" s="5">
        <f t="shared" si="1"/>
        <v>109.79252765932857</v>
      </c>
      <c r="R15" s="5">
        <f t="shared" si="2"/>
        <v>132.24142045686347</v>
      </c>
      <c r="S15" s="5">
        <f t="shared" si="3"/>
        <v>100.90331447475269</v>
      </c>
      <c r="T15" s="5">
        <f t="shared" si="4"/>
        <v>113.22502136039212</v>
      </c>
      <c r="U15" s="5">
        <f t="shared" si="5"/>
        <v>107.21948655693885</v>
      </c>
      <c r="V15" s="5">
        <f t="shared" si="6"/>
        <v>105.08319454428268</v>
      </c>
      <c r="W15" s="5">
        <f t="shared" si="7"/>
        <v>116.54333662103573</v>
      </c>
      <c r="X15" s="5">
        <f t="shared" si="8"/>
        <v>103.21310455854999</v>
      </c>
      <c r="Y15" s="5">
        <f t="shared" si="9"/>
        <v>102.35704830285725</v>
      </c>
      <c r="Z15" s="5">
        <f t="shared" si="10"/>
        <v>105.26488813555176</v>
      </c>
      <c r="AA15" s="5">
        <f t="shared" si="11"/>
        <v>111.46033990994769</v>
      </c>
      <c r="AB15" s="5">
        <f t="shared" si="12"/>
        <v>114.92609269491815</v>
      </c>
      <c r="AC15" s="5">
        <f t="shared" si="13"/>
        <v>111.34801096388179</v>
      </c>
      <c r="AD15" s="5">
        <f t="shared" si="14"/>
        <v>110.79820122892852</v>
      </c>
      <c r="AE15" s="5">
        <f t="shared" si="15"/>
        <v>108.39728271673262</v>
      </c>
    </row>
    <row r="16" spans="1:31" x14ac:dyDescent="0.25">
      <c r="A16" s="1">
        <v>41456</v>
      </c>
      <c r="B16" s="9">
        <f>[2]Vitória!B16*100</f>
        <v>2.4</v>
      </c>
      <c r="C16" s="9">
        <f>[2]Vitória!C16*100</f>
        <v>7.3</v>
      </c>
      <c r="D16" s="9">
        <f>[2]Vitória!D16*100</f>
        <v>2.6</v>
      </c>
      <c r="E16" s="9">
        <f>[2]Vitória!E16*100</f>
        <v>0.7</v>
      </c>
      <c r="F16" s="9">
        <f>[2]Vitória!F16*100</f>
        <v>1</v>
      </c>
      <c r="G16" s="9">
        <f>'[2]Vila Velha'!B16*100</f>
        <v>1.7000000000000002</v>
      </c>
      <c r="H16" s="9">
        <f>'[2]Vila Velha'!C16*100</f>
        <v>0.8</v>
      </c>
      <c r="I16" s="9">
        <f>'[2]Vila Velha'!D16*100</f>
        <v>1.4</v>
      </c>
      <c r="J16" s="9">
        <f>'[2]Vila Velha'!E16*100</f>
        <v>2.2000000000000002</v>
      </c>
      <c r="K16" s="9">
        <f>'[2]Vila Velha'!F16*100</f>
        <v>2.6</v>
      </c>
      <c r="L16" s="9">
        <f>[2]BR!B16*100</f>
        <v>1.0999999999999999</v>
      </c>
      <c r="M16" s="9">
        <f>[2]BR!C16*100</f>
        <v>1.6</v>
      </c>
      <c r="N16" s="9">
        <f>[2]BR!D16*100</f>
        <v>1.0999999999999999</v>
      </c>
      <c r="O16" s="9">
        <f>[2]BR!E16*100</f>
        <v>0.89999999999999991</v>
      </c>
      <c r="P16" s="9">
        <f>[2]BR!F16*100</f>
        <v>0.70000000000000007</v>
      </c>
      <c r="Q16" s="5">
        <f t="shared" si="1"/>
        <v>112.42754832315246</v>
      </c>
      <c r="R16" s="5">
        <f t="shared" si="2"/>
        <v>141.89504415021449</v>
      </c>
      <c r="S16" s="5">
        <f t="shared" si="3"/>
        <v>103.52680065109627</v>
      </c>
      <c r="T16" s="5">
        <f t="shared" si="4"/>
        <v>114.01759650991485</v>
      </c>
      <c r="U16" s="5">
        <f t="shared" si="5"/>
        <v>108.29168142250823</v>
      </c>
      <c r="V16" s="5">
        <f t="shared" si="6"/>
        <v>106.86960885153547</v>
      </c>
      <c r="W16" s="5">
        <f t="shared" si="7"/>
        <v>117.47568331400402</v>
      </c>
      <c r="X16" s="5">
        <f t="shared" si="8"/>
        <v>104.65808802236968</v>
      </c>
      <c r="Y16" s="5">
        <f t="shared" si="9"/>
        <v>104.60890336552011</v>
      </c>
      <c r="Z16" s="5">
        <f t="shared" si="10"/>
        <v>108.00177522707611</v>
      </c>
      <c r="AA16" s="5">
        <f t="shared" si="11"/>
        <v>112.68640364895711</v>
      </c>
      <c r="AB16" s="5">
        <f t="shared" si="12"/>
        <v>116.76491017803684</v>
      </c>
      <c r="AC16" s="5">
        <f t="shared" si="13"/>
        <v>112.57283908448449</v>
      </c>
      <c r="AD16" s="5">
        <f t="shared" si="14"/>
        <v>111.79538503998886</v>
      </c>
      <c r="AE16" s="5">
        <f t="shared" si="15"/>
        <v>109.15606369574974</v>
      </c>
    </row>
    <row r="17" spans="1:31" x14ac:dyDescent="0.25">
      <c r="A17" s="1">
        <v>41487</v>
      </c>
      <c r="B17" s="9">
        <f>[2]Vitória!B17*100</f>
        <v>0.8</v>
      </c>
      <c r="C17" s="9">
        <f>[2]Vitória!C17*100</f>
        <v>0.3</v>
      </c>
      <c r="D17" s="9">
        <f>[2]Vitória!D17*100</f>
        <v>1.4</v>
      </c>
      <c r="E17" s="9">
        <f>[2]Vitória!E17*100</f>
        <v>0.6</v>
      </c>
      <c r="F17" s="9">
        <f>[2]Vitória!F17*100</f>
        <v>0.4</v>
      </c>
      <c r="G17" s="9">
        <f>'[2]Vila Velha'!B17*100</f>
        <v>1.4</v>
      </c>
      <c r="H17" s="9">
        <f>'[2]Vila Velha'!C17*100</f>
        <v>-0.7</v>
      </c>
      <c r="I17" s="9">
        <f>'[2]Vila Velha'!D17*100</f>
        <v>1.4</v>
      </c>
      <c r="J17" s="9">
        <f>'[2]Vila Velha'!E17*100</f>
        <v>2.2000000000000002</v>
      </c>
      <c r="K17" s="9">
        <f>'[2]Vila Velha'!F17*100</f>
        <v>1.6</v>
      </c>
      <c r="L17" s="9">
        <f>[2]BR!B17*100</f>
        <v>1.2</v>
      </c>
      <c r="M17" s="9">
        <f>[2]BR!C17*100</f>
        <v>1.2</v>
      </c>
      <c r="N17" s="9">
        <f>[2]BR!D17*100</f>
        <v>1.0999999999999999</v>
      </c>
      <c r="O17" s="9">
        <f>[2]BR!E17*100</f>
        <v>1.2</v>
      </c>
      <c r="P17" s="9">
        <f>[2]BR!F17*100</f>
        <v>1.3</v>
      </c>
      <c r="Q17" s="5">
        <f t="shared" si="1"/>
        <v>113.32696870973768</v>
      </c>
      <c r="R17" s="5">
        <f t="shared" si="2"/>
        <v>142.32072928266513</v>
      </c>
      <c r="S17" s="5">
        <f t="shared" si="3"/>
        <v>104.97617586021161</v>
      </c>
      <c r="T17" s="5">
        <f t="shared" si="4"/>
        <v>114.70170208897434</v>
      </c>
      <c r="U17" s="5">
        <f t="shared" si="5"/>
        <v>108.72484814819826</v>
      </c>
      <c r="V17" s="5">
        <f t="shared" si="6"/>
        <v>108.36578337545697</v>
      </c>
      <c r="W17" s="5">
        <f t="shared" si="7"/>
        <v>116.65335353080599</v>
      </c>
      <c r="X17" s="5">
        <f t="shared" si="8"/>
        <v>106.12330125468286</v>
      </c>
      <c r="Y17" s="5">
        <f t="shared" si="9"/>
        <v>106.91029923956155</v>
      </c>
      <c r="Z17" s="5">
        <f t="shared" si="10"/>
        <v>109.72980363070933</v>
      </c>
      <c r="AA17" s="5">
        <f t="shared" si="11"/>
        <v>114.03864049274459</v>
      </c>
      <c r="AB17" s="5">
        <f t="shared" si="12"/>
        <v>118.16608910017328</v>
      </c>
      <c r="AC17" s="5">
        <f t="shared" si="13"/>
        <v>113.81114031441381</v>
      </c>
      <c r="AD17" s="5">
        <f t="shared" si="14"/>
        <v>113.13692966046872</v>
      </c>
      <c r="AE17" s="5">
        <f t="shared" si="15"/>
        <v>110.57509252379447</v>
      </c>
    </row>
    <row r="18" spans="1:31" x14ac:dyDescent="0.25">
      <c r="A18" s="1">
        <v>41518</v>
      </c>
      <c r="B18" s="9">
        <f>[2]Vitória!B18*100</f>
        <v>1.5</v>
      </c>
      <c r="C18" s="9">
        <f>[2]Vitória!C18*100</f>
        <v>1.9</v>
      </c>
      <c r="D18" s="9">
        <f>[2]Vitória!D18*100</f>
        <v>1.9</v>
      </c>
      <c r="E18" s="9">
        <f>[2]Vitória!E18*100</f>
        <v>0.90000000000000013</v>
      </c>
      <c r="F18" s="9">
        <f>[2]Vitória!F18*100</f>
        <v>1.3</v>
      </c>
      <c r="G18" s="9">
        <f>'[2]Vila Velha'!B18*100</f>
        <v>1.1000000000000001</v>
      </c>
      <c r="H18" s="9">
        <f>'[2]Vila Velha'!C18*100</f>
        <v>-1</v>
      </c>
      <c r="I18" s="9">
        <f>'[2]Vila Velha'!D18*100</f>
        <v>1.1000000000000001</v>
      </c>
      <c r="J18" s="9">
        <f>'[2]Vila Velha'!E18*100</f>
        <v>1.9</v>
      </c>
      <c r="K18" s="9">
        <f>'[2]Vila Velha'!F18*100</f>
        <v>1.7000000000000002</v>
      </c>
      <c r="L18" s="9">
        <f>[2]BR!B18*100</f>
        <v>1.2</v>
      </c>
      <c r="M18" s="9">
        <f>[2]BR!C18*100</f>
        <v>1.0999999999999999</v>
      </c>
      <c r="N18" s="9">
        <f>[2]BR!D18*100</f>
        <v>1.2</v>
      </c>
      <c r="O18" s="9">
        <f>[2]BR!E18*100</f>
        <v>1.3</v>
      </c>
      <c r="P18" s="9">
        <f>[2]BR!F18*100</f>
        <v>1.2</v>
      </c>
      <c r="Q18" s="5">
        <f t="shared" si="1"/>
        <v>115.02687324038374</v>
      </c>
      <c r="R18" s="5">
        <f t="shared" si="2"/>
        <v>145.02482313903576</v>
      </c>
      <c r="S18" s="5">
        <f t="shared" si="3"/>
        <v>106.97072320155563</v>
      </c>
      <c r="T18" s="5">
        <f t="shared" si="4"/>
        <v>115.7340174077751</v>
      </c>
      <c r="U18" s="5">
        <f t="shared" si="5"/>
        <v>110.13827117412482</v>
      </c>
      <c r="V18" s="5">
        <f t="shared" si="6"/>
        <v>109.55780699258699</v>
      </c>
      <c r="W18" s="5">
        <f t="shared" si="7"/>
        <v>115.48681999549792</v>
      </c>
      <c r="X18" s="5">
        <f t="shared" si="8"/>
        <v>107.29065756848436</v>
      </c>
      <c r="Y18" s="5">
        <f t="shared" si="9"/>
        <v>108.94159492511321</v>
      </c>
      <c r="Z18" s="5">
        <f t="shared" si="10"/>
        <v>111.59521029243137</v>
      </c>
      <c r="AA18" s="5">
        <f t="shared" si="11"/>
        <v>115.40710417865753</v>
      </c>
      <c r="AB18" s="5">
        <f t="shared" si="12"/>
        <v>119.46591608027518</v>
      </c>
      <c r="AC18" s="5">
        <f t="shared" si="13"/>
        <v>115.17687399818678</v>
      </c>
      <c r="AD18" s="5">
        <f t="shared" si="14"/>
        <v>114.60770974605481</v>
      </c>
      <c r="AE18" s="5">
        <f t="shared" si="15"/>
        <v>111.90199363408</v>
      </c>
    </row>
    <row r="19" spans="1:31" x14ac:dyDescent="0.25">
      <c r="A19" s="1">
        <v>41548</v>
      </c>
      <c r="B19" s="9">
        <f>[2]Vitória!B19*100</f>
        <v>0.1</v>
      </c>
      <c r="C19" s="9">
        <f>[2]Vitória!C19*100</f>
        <v>-4.4000000000000004</v>
      </c>
      <c r="D19" s="9">
        <f>[2]Vitória!D19*100</f>
        <v>2.4</v>
      </c>
      <c r="E19" s="9">
        <f>[2]Vitória!E19*100</f>
        <v>0</v>
      </c>
      <c r="F19" s="9">
        <f>[2]Vitória!F19*100</f>
        <v>0.5</v>
      </c>
      <c r="G19" s="9">
        <f>'[2]Vila Velha'!B19*100</f>
        <v>0.7</v>
      </c>
      <c r="H19" s="9">
        <f>'[2]Vila Velha'!C19*100</f>
        <v>0.2</v>
      </c>
      <c r="I19" s="9">
        <f>'[2]Vila Velha'!D19*100</f>
        <v>1.3</v>
      </c>
      <c r="J19" s="9">
        <f>'[2]Vila Velha'!E19*100</f>
        <v>0.3</v>
      </c>
      <c r="K19" s="9">
        <f>'[2]Vila Velha'!F19*100</f>
        <v>0.6</v>
      </c>
      <c r="L19" s="9">
        <f>[2]BR!B19*100</f>
        <v>1.3</v>
      </c>
      <c r="M19" s="9">
        <f>[2]BR!C19*100</f>
        <v>0.89999999999999991</v>
      </c>
      <c r="N19" s="9">
        <f>[2]BR!D19*100</f>
        <v>1.4000000000000001</v>
      </c>
      <c r="O19" s="9">
        <f>[2]BR!E19*100</f>
        <v>1.5</v>
      </c>
      <c r="P19" s="9">
        <f>[2]BR!F19*100</f>
        <v>1.0999999999999999</v>
      </c>
      <c r="Q19" s="5">
        <f t="shared" si="1"/>
        <v>115.1419001136241</v>
      </c>
      <c r="R19" s="5">
        <f t="shared" si="2"/>
        <v>138.64373092091819</v>
      </c>
      <c r="S19" s="5">
        <f t="shared" si="3"/>
        <v>109.53802055839297</v>
      </c>
      <c r="T19" s="5">
        <f t="shared" si="4"/>
        <v>115.7340174077751</v>
      </c>
      <c r="U19" s="5">
        <f t="shared" si="5"/>
        <v>110.68896252999544</v>
      </c>
      <c r="V19" s="5">
        <f t="shared" si="6"/>
        <v>110.32471164153509</v>
      </c>
      <c r="W19" s="5">
        <f t="shared" si="7"/>
        <v>115.71779363548892</v>
      </c>
      <c r="X19" s="5">
        <f t="shared" si="8"/>
        <v>108.68543611687465</v>
      </c>
      <c r="Y19" s="5">
        <f t="shared" si="9"/>
        <v>109.26841970988853</v>
      </c>
      <c r="Z19" s="5">
        <f t="shared" si="10"/>
        <v>112.26478155418596</v>
      </c>
      <c r="AA19" s="5">
        <f t="shared" si="11"/>
        <v>116.90739653298007</v>
      </c>
      <c r="AB19" s="5">
        <f t="shared" si="12"/>
        <v>120.54110932499765</v>
      </c>
      <c r="AC19" s="5">
        <f t="shared" si="13"/>
        <v>116.78935023416139</v>
      </c>
      <c r="AD19" s="5">
        <f t="shared" si="14"/>
        <v>116.32682539224562</v>
      </c>
      <c r="AE19" s="5">
        <f t="shared" si="15"/>
        <v>113.13291556405487</v>
      </c>
    </row>
    <row r="20" spans="1:31" x14ac:dyDescent="0.25">
      <c r="A20" s="1">
        <v>41579</v>
      </c>
      <c r="B20" s="9">
        <f>[2]Vitória!B20*100</f>
        <v>2.1</v>
      </c>
      <c r="C20" s="9">
        <f>[2]Vitória!C20*100</f>
        <v>1.9</v>
      </c>
      <c r="D20" s="9">
        <f>[2]Vitória!D20*100</f>
        <v>3.8</v>
      </c>
      <c r="E20" s="9">
        <f>[2]Vitória!E20*100</f>
        <v>0.90000000000000013</v>
      </c>
      <c r="F20" s="9">
        <f>[2]Vitória!F20*100</f>
        <v>1.4</v>
      </c>
      <c r="G20" s="9">
        <f>'[2]Vila Velha'!B20*100</f>
        <v>0.90000000000000013</v>
      </c>
      <c r="H20" s="9">
        <f>'[2]Vila Velha'!C20*100</f>
        <v>1.2</v>
      </c>
      <c r="I20" s="9">
        <f>'[2]Vila Velha'!D20*100</f>
        <v>1.4</v>
      </c>
      <c r="J20" s="9">
        <f>'[2]Vila Velha'!E20*100</f>
        <v>0.1</v>
      </c>
      <c r="K20" s="9">
        <f>'[2]Vila Velha'!F20*100</f>
        <v>1.5</v>
      </c>
      <c r="L20" s="9">
        <f>[2]BR!B20*100</f>
        <v>1.3</v>
      </c>
      <c r="M20" s="9">
        <f>[2]BR!C20*100</f>
        <v>1.3</v>
      </c>
      <c r="N20" s="9">
        <f>[2]BR!D20*100</f>
        <v>1.3</v>
      </c>
      <c r="O20" s="9">
        <f>[2]BR!E20*100</f>
        <v>1.2</v>
      </c>
      <c r="P20" s="9">
        <f>[2]BR!F20*100</f>
        <v>0.8</v>
      </c>
      <c r="Q20" s="5">
        <f t="shared" si="1"/>
        <v>117.5598800160102</v>
      </c>
      <c r="R20" s="5">
        <f t="shared" si="2"/>
        <v>141.27796180841563</v>
      </c>
      <c r="S20" s="5">
        <f t="shared" si="3"/>
        <v>113.70046533961191</v>
      </c>
      <c r="T20" s="5">
        <f t="shared" si="4"/>
        <v>116.77562356444507</v>
      </c>
      <c r="U20" s="5">
        <f t="shared" si="5"/>
        <v>112.23860800541537</v>
      </c>
      <c r="V20" s="5">
        <f t="shared" si="6"/>
        <v>111.3176340463089</v>
      </c>
      <c r="W20" s="5">
        <f t="shared" si="7"/>
        <v>117.10640715911478</v>
      </c>
      <c r="X20" s="5">
        <f t="shared" si="8"/>
        <v>110.2070322225109</v>
      </c>
      <c r="Y20" s="5">
        <f t="shared" si="9"/>
        <v>109.37768812959841</v>
      </c>
      <c r="Z20" s="5">
        <f t="shared" si="10"/>
        <v>113.94875327749874</v>
      </c>
      <c r="AA20" s="5">
        <f t="shared" si="11"/>
        <v>118.4271926879088</v>
      </c>
      <c r="AB20" s="5">
        <f t="shared" si="12"/>
        <v>122.10814374622261</v>
      </c>
      <c r="AC20" s="5">
        <f t="shared" si="13"/>
        <v>118.30761178720547</v>
      </c>
      <c r="AD20" s="5">
        <f t="shared" si="14"/>
        <v>117.72274729695258</v>
      </c>
      <c r="AE20" s="5">
        <f t="shared" si="15"/>
        <v>114.03797888856731</v>
      </c>
    </row>
    <row r="21" spans="1:31" x14ac:dyDescent="0.25">
      <c r="A21" s="1">
        <v>41609</v>
      </c>
      <c r="B21" s="9">
        <f>[2]Vitória!B21*100</f>
        <v>1.6</v>
      </c>
      <c r="C21" s="9">
        <f>[2]Vitória!C21*100</f>
        <v>2.6</v>
      </c>
      <c r="D21" s="9">
        <f>[2]Vitória!D21*100</f>
        <v>2.8</v>
      </c>
      <c r="E21" s="9">
        <f>[2]Vitória!E21*100</f>
        <v>0.5</v>
      </c>
      <c r="F21" s="9">
        <f>[2]Vitória!F21*100</f>
        <v>0.5</v>
      </c>
      <c r="G21" s="9">
        <f>'[2]Vila Velha'!B21*100</f>
        <v>0.6</v>
      </c>
      <c r="H21" s="9">
        <f>'[2]Vila Velha'!C21*100</f>
        <v>1.1000000000000001</v>
      </c>
      <c r="I21" s="9">
        <f>'[2]Vila Velha'!D21*100</f>
        <v>0.90000000000000013</v>
      </c>
      <c r="J21" s="9">
        <f>'[2]Vila Velha'!E21*100</f>
        <v>0.1</v>
      </c>
      <c r="K21" s="9">
        <f>'[2]Vila Velha'!F21*100</f>
        <v>0.8</v>
      </c>
      <c r="L21" s="9">
        <f>[2]BR!B21*100</f>
        <v>1</v>
      </c>
      <c r="M21" s="9">
        <f>[2]BR!C21*100</f>
        <v>1.0999999999999999</v>
      </c>
      <c r="N21" s="9">
        <f>[2]BR!D21*100</f>
        <v>1</v>
      </c>
      <c r="O21" s="9">
        <f>[2]BR!E21*100</f>
        <v>0.8</v>
      </c>
      <c r="P21" s="9">
        <f>[2]BR!F21*100</f>
        <v>0.6</v>
      </c>
      <c r="Q21" s="5">
        <f t="shared" si="1"/>
        <v>119.44083809626636</v>
      </c>
      <c r="R21" s="5">
        <f t="shared" si="2"/>
        <v>144.95118881543445</v>
      </c>
      <c r="S21" s="5">
        <f t="shared" si="3"/>
        <v>116.88407836912104</v>
      </c>
      <c r="T21" s="5">
        <f t="shared" si="4"/>
        <v>117.35950168226728</v>
      </c>
      <c r="U21" s="5">
        <f t="shared" si="5"/>
        <v>112.79980104544244</v>
      </c>
      <c r="V21" s="5">
        <f t="shared" si="6"/>
        <v>111.98553985058675</v>
      </c>
      <c r="W21" s="5">
        <f t="shared" si="7"/>
        <v>118.39457763786503</v>
      </c>
      <c r="X21" s="5">
        <f t="shared" si="8"/>
        <v>111.19889551251349</v>
      </c>
      <c r="Y21" s="5">
        <f t="shared" si="9"/>
        <v>109.48706581772799</v>
      </c>
      <c r="Z21" s="5">
        <f t="shared" si="10"/>
        <v>114.86034330371874</v>
      </c>
      <c r="AA21" s="5">
        <f t="shared" si="11"/>
        <v>119.61146461478789</v>
      </c>
      <c r="AB21" s="5">
        <f t="shared" si="12"/>
        <v>123.45133332743104</v>
      </c>
      <c r="AC21" s="5">
        <f t="shared" si="13"/>
        <v>119.49068790507754</v>
      </c>
      <c r="AD21" s="5">
        <f t="shared" si="14"/>
        <v>118.66452927532819</v>
      </c>
      <c r="AE21" s="5">
        <f t="shared" si="15"/>
        <v>114.72220676189872</v>
      </c>
    </row>
    <row r="22" spans="1:31" x14ac:dyDescent="0.25">
      <c r="A22" s="1">
        <v>41640</v>
      </c>
      <c r="B22" s="9">
        <f>[2]Vitória!B22*100</f>
        <v>1.4</v>
      </c>
      <c r="C22" s="9">
        <f>[2]Vitória!C22*100</f>
        <v>4.2</v>
      </c>
      <c r="D22" s="9">
        <f>[2]Vitória!D22*100</f>
        <v>1.4</v>
      </c>
      <c r="E22" s="9">
        <f>[2]Vitória!E22*100</f>
        <v>0.3</v>
      </c>
      <c r="F22" s="9">
        <f>[2]Vitória!F22*100</f>
        <v>0.7</v>
      </c>
      <c r="G22" s="9">
        <f>'[2]Vila Velha'!B22*100</f>
        <v>0.90000000000000013</v>
      </c>
      <c r="H22" s="9">
        <f>'[2]Vila Velha'!C22*100</f>
        <v>0.1</v>
      </c>
      <c r="I22" s="9">
        <f>'[2]Vila Velha'!D22*100</f>
        <v>1.1000000000000001</v>
      </c>
      <c r="J22" s="9">
        <f>'[2]Vila Velha'!E22*100</f>
        <v>1</v>
      </c>
      <c r="K22" s="9">
        <f>'[2]Vila Velha'!F22*100</f>
        <v>0.7</v>
      </c>
      <c r="L22" s="9">
        <f>[2]BR!B22*100</f>
        <v>0.8</v>
      </c>
      <c r="M22" s="9">
        <f>[2]BR!C22*100</f>
        <v>0.89999999999999991</v>
      </c>
      <c r="N22" s="9">
        <f>[2]BR!D22*100</f>
        <v>0.89999999999999991</v>
      </c>
      <c r="O22" s="9">
        <f>[2]BR!E22*100</f>
        <v>0.6</v>
      </c>
      <c r="P22" s="9">
        <f>[2]BR!F22*100</f>
        <v>0.6</v>
      </c>
      <c r="Q22" s="5">
        <f t="shared" si="1"/>
        <v>121.11300982961409</v>
      </c>
      <c r="R22" s="5">
        <f t="shared" si="2"/>
        <v>151.03913874568269</v>
      </c>
      <c r="S22" s="5">
        <f t="shared" si="3"/>
        <v>118.52045546628874</v>
      </c>
      <c r="T22" s="5">
        <f t="shared" si="4"/>
        <v>117.71158018731407</v>
      </c>
      <c r="U22" s="5">
        <f t="shared" si="5"/>
        <v>113.58939965276052</v>
      </c>
      <c r="V22" s="5">
        <f t="shared" si="6"/>
        <v>112.99340970924202</v>
      </c>
      <c r="W22" s="5">
        <f t="shared" si="7"/>
        <v>118.51297221550288</v>
      </c>
      <c r="X22" s="5">
        <f t="shared" si="8"/>
        <v>112.42208336315113</v>
      </c>
      <c r="Y22" s="5">
        <f t="shared" si="9"/>
        <v>110.58193647590528</v>
      </c>
      <c r="Z22" s="5">
        <f t="shared" si="10"/>
        <v>115.66436570684475</v>
      </c>
      <c r="AA22" s="5">
        <f t="shared" si="11"/>
        <v>120.5683563317062</v>
      </c>
      <c r="AB22" s="5">
        <f t="shared" si="12"/>
        <v>124.56239532737791</v>
      </c>
      <c r="AC22" s="5">
        <f t="shared" si="13"/>
        <v>120.56610409622323</v>
      </c>
      <c r="AD22" s="5">
        <f t="shared" si="14"/>
        <v>119.37651645098016</v>
      </c>
      <c r="AE22" s="5">
        <f t="shared" si="15"/>
        <v>115.41054000247011</v>
      </c>
    </row>
    <row r="23" spans="1:31" x14ac:dyDescent="0.25">
      <c r="A23" s="1">
        <v>41671</v>
      </c>
      <c r="B23" s="9">
        <f>[2]Vitória!B23*100</f>
        <v>0.4</v>
      </c>
      <c r="C23" s="9">
        <f>[2]Vitória!C23*100</f>
        <v>2.2999999999999998</v>
      </c>
      <c r="D23" s="9">
        <f>[2]Vitória!D23*100</f>
        <v>0.1</v>
      </c>
      <c r="E23" s="9">
        <f>[2]Vitória!E23*100</f>
        <v>-0.5</v>
      </c>
      <c r="F23" s="9">
        <f>[2]Vitória!F23*100</f>
        <v>0.7</v>
      </c>
      <c r="G23" s="9">
        <f>'[2]Vila Velha'!B23*100</f>
        <v>0.6</v>
      </c>
      <c r="H23" s="9">
        <f>'[2]Vila Velha'!C23*100</f>
        <v>-0.6</v>
      </c>
      <c r="I23" s="9">
        <f>'[2]Vila Velha'!D23*100</f>
        <v>1.1000000000000001</v>
      </c>
      <c r="J23" s="9">
        <f>'[2]Vila Velha'!E23*100</f>
        <v>0.7</v>
      </c>
      <c r="K23" s="9">
        <f>'[2]Vila Velha'!F23*100</f>
        <v>0</v>
      </c>
      <c r="L23" s="9">
        <f>[2]BR!B23*100</f>
        <v>0.6</v>
      </c>
      <c r="M23" s="9">
        <f>[2]BR!C23*100</f>
        <v>0.6</v>
      </c>
      <c r="N23" s="9">
        <f>[2]BR!D23*100</f>
        <v>0.6</v>
      </c>
      <c r="O23" s="9">
        <f>[2]BR!E23*100</f>
        <v>0.5</v>
      </c>
      <c r="P23" s="9">
        <f>[2]BR!F23*100</f>
        <v>0.6</v>
      </c>
      <c r="Q23" s="5">
        <f t="shared" si="1"/>
        <v>121.59746186893254</v>
      </c>
      <c r="R23" s="5">
        <f t="shared" si="2"/>
        <v>154.51303893683337</v>
      </c>
      <c r="S23" s="5">
        <f t="shared" si="3"/>
        <v>118.63897592175502</v>
      </c>
      <c r="T23" s="5">
        <f t="shared" si="4"/>
        <v>117.12302228637751</v>
      </c>
      <c r="U23" s="5">
        <f t="shared" si="5"/>
        <v>114.38452545032983</v>
      </c>
      <c r="V23" s="5">
        <f t="shared" si="6"/>
        <v>113.67137016749747</v>
      </c>
      <c r="W23" s="5">
        <f t="shared" si="7"/>
        <v>117.80189438220987</v>
      </c>
      <c r="X23" s="5">
        <f t="shared" si="8"/>
        <v>113.65872628014579</v>
      </c>
      <c r="Y23" s="5">
        <f t="shared" si="9"/>
        <v>111.35601003123661</v>
      </c>
      <c r="Z23" s="5">
        <f t="shared" si="10"/>
        <v>115.66436570684475</v>
      </c>
      <c r="AA23" s="5">
        <f t="shared" si="11"/>
        <v>121.29176646969644</v>
      </c>
      <c r="AB23" s="5">
        <f t="shared" si="12"/>
        <v>125.30976969934218</v>
      </c>
      <c r="AC23" s="5">
        <f t="shared" si="13"/>
        <v>121.28950072080056</v>
      </c>
      <c r="AD23" s="5">
        <f t="shared" si="14"/>
        <v>119.97339903323505</v>
      </c>
      <c r="AE23" s="5">
        <f t="shared" si="15"/>
        <v>116.10300324248493</v>
      </c>
    </row>
    <row r="24" spans="1:31" x14ac:dyDescent="0.25">
      <c r="A24" s="1">
        <v>41699</v>
      </c>
      <c r="B24" s="9">
        <f>[2]Vitória!B24*100</f>
        <v>0.5</v>
      </c>
      <c r="C24" s="9">
        <f>[2]Vitória!C24*100</f>
        <v>1.5</v>
      </c>
      <c r="D24" s="9">
        <f>[2]Vitória!D24*100</f>
        <v>0.2</v>
      </c>
      <c r="E24" s="9">
        <f>[2]Vitória!E24*100</f>
        <v>0.2</v>
      </c>
      <c r="F24" s="9">
        <f>[2]Vitória!F24*100</f>
        <v>1.1000000000000001</v>
      </c>
      <c r="G24" s="9">
        <f>'[2]Vila Velha'!B24*100</f>
        <v>1.8000000000000003</v>
      </c>
      <c r="H24" s="9">
        <f>'[2]Vila Velha'!C24*100</f>
        <v>2</v>
      </c>
      <c r="I24" s="9">
        <f>'[2]Vila Velha'!D24*100</f>
        <v>2.5</v>
      </c>
      <c r="J24" s="9">
        <f>'[2]Vila Velha'!E24*100</f>
        <v>1.3</v>
      </c>
      <c r="K24" s="9">
        <f>'[2]Vila Velha'!F24*100</f>
        <v>0.7</v>
      </c>
      <c r="L24" s="9">
        <f>[2]BR!B24*100</f>
        <v>0.6</v>
      </c>
      <c r="M24" s="9">
        <f>[2]BR!C24*100</f>
        <v>0.70000000000000007</v>
      </c>
      <c r="N24" s="9">
        <f>[2]BR!D24*100</f>
        <v>0.6</v>
      </c>
      <c r="O24" s="9">
        <f>[2]BR!E24*100</f>
        <v>0.6</v>
      </c>
      <c r="P24" s="9">
        <f>[2]BR!F24*100</f>
        <v>0.8</v>
      </c>
      <c r="Q24" s="5">
        <f t="shared" si="1"/>
        <v>122.20544917827719</v>
      </c>
      <c r="R24" s="5">
        <f t="shared" si="2"/>
        <v>156.83073452088584</v>
      </c>
      <c r="S24" s="5">
        <f t="shared" si="3"/>
        <v>118.87625387359853</v>
      </c>
      <c r="T24" s="5">
        <f t="shared" si="4"/>
        <v>117.35726833095026</v>
      </c>
      <c r="U24" s="5">
        <f t="shared" si="5"/>
        <v>115.64275523028346</v>
      </c>
      <c r="V24" s="5">
        <f t="shared" si="6"/>
        <v>115.71745483051242</v>
      </c>
      <c r="W24" s="5">
        <f t="shared" si="7"/>
        <v>120.15793226985407</v>
      </c>
      <c r="X24" s="5">
        <f t="shared" si="8"/>
        <v>116.50019443714942</v>
      </c>
      <c r="Y24" s="5">
        <f t="shared" si="9"/>
        <v>112.80363816164267</v>
      </c>
      <c r="Z24" s="5">
        <f t="shared" si="10"/>
        <v>116.47401626679265</v>
      </c>
      <c r="AA24" s="5">
        <f t="shared" si="11"/>
        <v>122.01951706851462</v>
      </c>
      <c r="AB24" s="5">
        <f t="shared" si="12"/>
        <v>126.18693808723756</v>
      </c>
      <c r="AC24" s="5">
        <f t="shared" si="13"/>
        <v>122.01723772512537</v>
      </c>
      <c r="AD24" s="5">
        <f t="shared" si="14"/>
        <v>120.69323942743446</v>
      </c>
      <c r="AE24" s="5">
        <f t="shared" si="15"/>
        <v>117.03182726842481</v>
      </c>
    </row>
    <row r="25" spans="1:31" x14ac:dyDescent="0.25">
      <c r="A25" s="1">
        <v>41730</v>
      </c>
      <c r="B25" s="9">
        <f>[2]Vitória!B25*100</f>
        <v>0.8</v>
      </c>
      <c r="C25" s="9">
        <f>[2]Vitória!C25*100</f>
        <v>0.90000000000000013</v>
      </c>
      <c r="D25" s="9">
        <f>[2]Vitória!D25*100</f>
        <v>0.4</v>
      </c>
      <c r="E25" s="9">
        <f>[2]Vitória!E25*100</f>
        <v>0.7</v>
      </c>
      <c r="F25" s="9">
        <f>[2]Vitória!F25*100</f>
        <v>1.7000000000000002</v>
      </c>
      <c r="G25" s="9">
        <f>'[2]Vila Velha'!B25*100</f>
        <v>0.5</v>
      </c>
      <c r="H25" s="9">
        <f>'[2]Vila Velha'!C25*100</f>
        <v>0.1</v>
      </c>
      <c r="I25" s="9">
        <f>'[2]Vila Velha'!D25*100</f>
        <v>1</v>
      </c>
      <c r="J25" s="9">
        <f>'[2]Vila Velha'!E25*100</f>
        <v>0.2</v>
      </c>
      <c r="K25" s="9">
        <f>'[2]Vila Velha'!F25*100</f>
        <v>0.3</v>
      </c>
      <c r="L25" s="9">
        <f>[2]BR!B25*100</f>
        <v>0.5</v>
      </c>
      <c r="M25" s="9">
        <f>[2]BR!C25*100</f>
        <v>0.5</v>
      </c>
      <c r="N25" s="9">
        <f>[2]BR!D25*100</f>
        <v>0.5</v>
      </c>
      <c r="O25" s="9">
        <f>[2]BR!E25*100</f>
        <v>0.4</v>
      </c>
      <c r="P25" s="9">
        <f>[2]BR!F25*100</f>
        <v>0.70000000000000007</v>
      </c>
      <c r="Q25" s="5">
        <f t="shared" si="1"/>
        <v>123.18309277170341</v>
      </c>
      <c r="R25" s="5">
        <f t="shared" si="2"/>
        <v>158.24221113157381</v>
      </c>
      <c r="S25" s="5">
        <f t="shared" si="3"/>
        <v>119.35175888909292</v>
      </c>
      <c r="T25" s="5">
        <f t="shared" si="4"/>
        <v>118.1787692092669</v>
      </c>
      <c r="U25" s="5">
        <f t="shared" si="5"/>
        <v>117.60868206919827</v>
      </c>
      <c r="V25" s="5">
        <f t="shared" si="6"/>
        <v>116.29604210466498</v>
      </c>
      <c r="W25" s="5">
        <f t="shared" si="7"/>
        <v>120.27809020212392</v>
      </c>
      <c r="X25" s="5">
        <f t="shared" si="8"/>
        <v>117.66519638152091</v>
      </c>
      <c r="Y25" s="5">
        <f t="shared" si="9"/>
        <v>113.02924543796595</v>
      </c>
      <c r="Z25" s="5">
        <f t="shared" si="10"/>
        <v>116.82343831559301</v>
      </c>
      <c r="AA25" s="5">
        <f t="shared" si="11"/>
        <v>122.62961465385717</v>
      </c>
      <c r="AB25" s="5">
        <f t="shared" si="12"/>
        <v>126.81787277767374</v>
      </c>
      <c r="AC25" s="5">
        <f t="shared" si="13"/>
        <v>122.62732391375098</v>
      </c>
      <c r="AD25" s="5">
        <f t="shared" si="14"/>
        <v>121.1760123851442</v>
      </c>
      <c r="AE25" s="5">
        <f t="shared" si="15"/>
        <v>117.85105005930377</v>
      </c>
    </row>
    <row r="26" spans="1:31" x14ac:dyDescent="0.25">
      <c r="A26" s="1">
        <v>41760</v>
      </c>
      <c r="B26" s="9">
        <f>[2]Vitória!B26*100</f>
        <v>1.2</v>
      </c>
      <c r="C26" s="9">
        <f>[2]Vitória!C26*100</f>
        <v>0.6</v>
      </c>
      <c r="D26" s="9">
        <f>[2]Vitória!D26*100</f>
        <v>1.1000000000000001</v>
      </c>
      <c r="E26" s="9">
        <f>[2]Vitória!E26*100</f>
        <v>1.3</v>
      </c>
      <c r="F26" s="9">
        <f>[2]Vitória!F26*100</f>
        <v>1.5</v>
      </c>
      <c r="G26" s="9">
        <f>'[2]Vila Velha'!B26*100</f>
        <v>0.1</v>
      </c>
      <c r="H26" s="9">
        <f>'[2]Vila Velha'!C26*100</f>
        <v>-1.6</v>
      </c>
      <c r="I26" s="9">
        <f>'[2]Vila Velha'!D26*100</f>
        <v>0.3</v>
      </c>
      <c r="J26" s="9">
        <f>'[2]Vila Velha'!E26*100</f>
        <v>0.5</v>
      </c>
      <c r="K26" s="9">
        <f>'[2]Vila Velha'!F26*100</f>
        <v>0.4</v>
      </c>
      <c r="L26" s="9">
        <f>[2]BR!B26*100</f>
        <v>0.5</v>
      </c>
      <c r="M26" s="9">
        <f>[2]BR!C26*100</f>
        <v>0.5</v>
      </c>
      <c r="N26" s="9">
        <f>[2]BR!D26*100</f>
        <v>0.5</v>
      </c>
      <c r="O26" s="9">
        <f>[2]BR!E26*100</f>
        <v>0.4</v>
      </c>
      <c r="P26" s="9">
        <f>[2]BR!F26*100</f>
        <v>0.70000000000000007</v>
      </c>
      <c r="Q26" s="5">
        <f t="shared" si="1"/>
        <v>124.66128988496385</v>
      </c>
      <c r="R26" s="5">
        <f t="shared" si="2"/>
        <v>159.19166439836326</v>
      </c>
      <c r="S26" s="5">
        <f t="shared" si="3"/>
        <v>120.66462823687293</v>
      </c>
      <c r="T26" s="5">
        <f t="shared" si="4"/>
        <v>119.71509320898735</v>
      </c>
      <c r="U26" s="5">
        <f t="shared" si="5"/>
        <v>119.37281230023623</v>
      </c>
      <c r="V26" s="5">
        <f t="shared" si="6"/>
        <v>116.41233814676963</v>
      </c>
      <c r="W26" s="5">
        <f t="shared" si="7"/>
        <v>118.35364075888994</v>
      </c>
      <c r="X26" s="5">
        <f t="shared" si="8"/>
        <v>118.01819197066547</v>
      </c>
      <c r="Y26" s="5">
        <f t="shared" si="9"/>
        <v>113.59439166515577</v>
      </c>
      <c r="Z26" s="5">
        <f t="shared" si="10"/>
        <v>117.29073206885538</v>
      </c>
      <c r="AA26" s="5">
        <f t="shared" si="11"/>
        <v>123.24276272712645</v>
      </c>
      <c r="AB26" s="5">
        <f t="shared" si="12"/>
        <v>127.45196214156209</v>
      </c>
      <c r="AC26" s="5">
        <f t="shared" si="13"/>
        <v>123.24046053331972</v>
      </c>
      <c r="AD26" s="5">
        <f t="shared" si="14"/>
        <v>121.66071643468479</v>
      </c>
      <c r="AE26" s="5">
        <f t="shared" si="15"/>
        <v>118.67600740971889</v>
      </c>
    </row>
    <row r="27" spans="1:31" x14ac:dyDescent="0.25">
      <c r="A27" s="1">
        <v>41791</v>
      </c>
      <c r="B27" s="9">
        <f>[2]Vitória!B27*100</f>
        <v>1.4000000000000001</v>
      </c>
      <c r="C27" s="9">
        <f>[2]Vitória!C27*100</f>
        <v>0.4</v>
      </c>
      <c r="D27" s="9">
        <f>[2]Vitória!D27*100</f>
        <v>1.4000000000000001</v>
      </c>
      <c r="E27" s="9">
        <f>[2]Vitória!E27*100</f>
        <v>1.7000000000000002</v>
      </c>
      <c r="F27" s="9">
        <f>[2]Vitória!F27*100</f>
        <v>1.7000000000000002</v>
      </c>
      <c r="G27" s="9">
        <f>'[2]Vila Velha'!B27*100</f>
        <v>-0.2</v>
      </c>
      <c r="H27" s="9">
        <f>'[2]Vila Velha'!C27*100</f>
        <v>-2.8000000000000003</v>
      </c>
      <c r="I27" s="9">
        <f>'[2]Vila Velha'!D27*100</f>
        <v>-0.1</v>
      </c>
      <c r="J27" s="9">
        <f>'[2]Vila Velha'!E27*100</f>
        <v>0.6</v>
      </c>
      <c r="K27" s="9">
        <f>'[2]Vila Velha'!F27*100</f>
        <v>0</v>
      </c>
      <c r="L27" s="9">
        <f>[2]BR!B27*100</f>
        <v>0.5</v>
      </c>
      <c r="M27" s="9">
        <f>[2]BR!C27*100</f>
        <v>0.5</v>
      </c>
      <c r="N27" s="9">
        <f>[2]BR!D27*100</f>
        <v>0.5</v>
      </c>
      <c r="O27" s="9">
        <f>[2]BR!E27*100</f>
        <v>0.5</v>
      </c>
      <c r="P27" s="9">
        <f>[2]BR!F27*100</f>
        <v>0.70000000000000007</v>
      </c>
      <c r="Q27" s="5">
        <f t="shared" si="1"/>
        <v>126.40654794335335</v>
      </c>
      <c r="R27" s="5">
        <f t="shared" si="2"/>
        <v>159.82843105595671</v>
      </c>
      <c r="S27" s="5">
        <f t="shared" si="3"/>
        <v>122.35393303218915</v>
      </c>
      <c r="T27" s="5">
        <f t="shared" si="4"/>
        <v>121.75024979354014</v>
      </c>
      <c r="U27" s="5">
        <f t="shared" si="5"/>
        <v>121.40215010934024</v>
      </c>
      <c r="V27" s="5">
        <f t="shared" si="6"/>
        <v>116.17951347047608</v>
      </c>
      <c r="W27" s="5">
        <f t="shared" si="7"/>
        <v>115.03973881764102</v>
      </c>
      <c r="X27" s="5">
        <f t="shared" si="8"/>
        <v>117.90017377869481</v>
      </c>
      <c r="Y27" s="5">
        <f t="shared" si="9"/>
        <v>114.2759580151467</v>
      </c>
      <c r="Z27" s="5">
        <f t="shared" si="10"/>
        <v>117.29073206885538</v>
      </c>
      <c r="AA27" s="5">
        <f t="shared" si="11"/>
        <v>123.85897654076207</v>
      </c>
      <c r="AB27" s="5">
        <f t="shared" si="12"/>
        <v>128.0892219522699</v>
      </c>
      <c r="AC27" s="5">
        <f t="shared" si="13"/>
        <v>123.8566628359863</v>
      </c>
      <c r="AD27" s="5">
        <f t="shared" si="14"/>
        <v>122.26902001685819</v>
      </c>
      <c r="AE27" s="5">
        <f t="shared" si="15"/>
        <v>119.50673946158692</v>
      </c>
    </row>
    <row r="28" spans="1:31" x14ac:dyDescent="0.25">
      <c r="A28" s="1">
        <v>41821</v>
      </c>
      <c r="B28" s="9">
        <f>[2]Vitória!B28*100</f>
        <v>1.4</v>
      </c>
      <c r="C28" s="9">
        <f>[2]Vitória!C28*100</f>
        <v>0.8</v>
      </c>
      <c r="D28" s="9">
        <f>[2]Vitória!D28*100</f>
        <v>1.4000000000000001</v>
      </c>
      <c r="E28" s="9">
        <f>[2]Vitória!E28*100</f>
        <v>1.6</v>
      </c>
      <c r="F28" s="9">
        <f>[2]Vitória!F28*100</f>
        <v>1.4</v>
      </c>
      <c r="G28" s="9">
        <f>'[2]Vila Velha'!B28*100</f>
        <v>0.4</v>
      </c>
      <c r="H28" s="9">
        <f>'[2]Vila Velha'!C28*100</f>
        <v>-1</v>
      </c>
      <c r="I28" s="9">
        <f>'[2]Vila Velha'!D28*100</f>
        <v>0.3</v>
      </c>
      <c r="J28" s="9">
        <f>'[2]Vila Velha'!E28*100</f>
        <v>1</v>
      </c>
      <c r="K28" s="9">
        <f>'[2]Vila Velha'!F28*100</f>
        <v>0.5</v>
      </c>
      <c r="L28" s="9">
        <f>[2]BR!B28*100</f>
        <v>0.6</v>
      </c>
      <c r="M28" s="9">
        <f>[2]BR!C28*100</f>
        <v>0.70000000000000007</v>
      </c>
      <c r="N28" s="9">
        <f>[2]BR!D28*100</f>
        <v>0.6</v>
      </c>
      <c r="O28" s="9">
        <f>[2]BR!E28*100</f>
        <v>0.6</v>
      </c>
      <c r="P28" s="9">
        <f>[2]BR!F28*100</f>
        <v>0.6</v>
      </c>
      <c r="Q28" s="5">
        <f t="shared" si="1"/>
        <v>128.1762396145603</v>
      </c>
      <c r="R28" s="5">
        <f t="shared" si="2"/>
        <v>161.10705850440436</v>
      </c>
      <c r="S28" s="5">
        <f t="shared" si="3"/>
        <v>124.06688809463979</v>
      </c>
      <c r="T28" s="5">
        <f t="shared" si="4"/>
        <v>123.69825379023678</v>
      </c>
      <c r="U28" s="5">
        <f t="shared" si="5"/>
        <v>123.101780210871</v>
      </c>
      <c r="V28" s="5">
        <f t="shared" si="6"/>
        <v>116.64423152435799</v>
      </c>
      <c r="W28" s="5">
        <f t="shared" si="7"/>
        <v>113.88934142946461</v>
      </c>
      <c r="X28" s="5">
        <f t="shared" si="8"/>
        <v>118.25387430003087</v>
      </c>
      <c r="Y28" s="5">
        <f t="shared" si="9"/>
        <v>115.41871759529816</v>
      </c>
      <c r="Z28" s="5">
        <f t="shared" si="10"/>
        <v>117.87718572919964</v>
      </c>
      <c r="AA28" s="5">
        <f t="shared" si="11"/>
        <v>124.60213040000664</v>
      </c>
      <c r="AB28" s="5">
        <f t="shared" si="12"/>
        <v>128.98584650593577</v>
      </c>
      <c r="AC28" s="5">
        <f t="shared" si="13"/>
        <v>124.59980281300221</v>
      </c>
      <c r="AD28" s="5">
        <f t="shared" si="14"/>
        <v>123.00263413695934</v>
      </c>
      <c r="AE28" s="5">
        <f t="shared" si="15"/>
        <v>120.22377989835644</v>
      </c>
    </row>
    <row r="29" spans="1:31" x14ac:dyDescent="0.25">
      <c r="A29" s="1">
        <v>41852</v>
      </c>
      <c r="B29" s="9">
        <f>[2]Vitória!B29*100</f>
        <v>1.0999999999999999</v>
      </c>
      <c r="C29" s="9">
        <f>[2]Vitória!C29*100</f>
        <v>-0.2</v>
      </c>
      <c r="D29" s="9">
        <f>[2]Vitória!D29*100</f>
        <v>0.8</v>
      </c>
      <c r="E29" s="9">
        <f>[2]Vitória!E29*100</f>
        <v>1.7999999999999998</v>
      </c>
      <c r="F29" s="9">
        <f>[2]Vitória!F29*100</f>
        <v>1.6</v>
      </c>
      <c r="G29" s="9">
        <f>'[2]Vila Velha'!B29*100</f>
        <v>1.2</v>
      </c>
      <c r="H29" s="9">
        <f>'[2]Vila Velha'!C29*100</f>
        <v>1.3</v>
      </c>
      <c r="I29" s="9">
        <f>'[2]Vila Velha'!D29*100</f>
        <v>0.8</v>
      </c>
      <c r="J29" s="9">
        <f>'[2]Vila Velha'!E29*100</f>
        <v>1.7000000000000002</v>
      </c>
      <c r="K29" s="9">
        <f>'[2]Vila Velha'!F29*100</f>
        <v>1.2</v>
      </c>
      <c r="L29" s="9">
        <f>[2]BR!B29*100</f>
        <v>0.70000000000000007</v>
      </c>
      <c r="M29" s="9">
        <f>[2]BR!C29*100</f>
        <v>0.89999999999999991</v>
      </c>
      <c r="N29" s="9">
        <f>[2]BR!D29*100</f>
        <v>0.6</v>
      </c>
      <c r="O29" s="9">
        <f>[2]BR!E29*100</f>
        <v>0.6</v>
      </c>
      <c r="P29" s="9">
        <f>[2]BR!F29*100</f>
        <v>0.6</v>
      </c>
      <c r="Q29" s="5">
        <f t="shared" si="1"/>
        <v>129.58617825032044</v>
      </c>
      <c r="R29" s="5">
        <f t="shared" si="2"/>
        <v>160.78484438739557</v>
      </c>
      <c r="S29" s="5">
        <f t="shared" si="3"/>
        <v>125.05942319939692</v>
      </c>
      <c r="T29" s="5">
        <f t="shared" si="4"/>
        <v>125.92482235846104</v>
      </c>
      <c r="U29" s="5">
        <f t="shared" si="5"/>
        <v>125.07140869424494</v>
      </c>
      <c r="V29" s="5">
        <f t="shared" si="6"/>
        <v>118.04396230265029</v>
      </c>
      <c r="W29" s="5">
        <f t="shared" si="7"/>
        <v>115.36990286804763</v>
      </c>
      <c r="X29" s="5">
        <f t="shared" si="8"/>
        <v>119.19990529443112</v>
      </c>
      <c r="Y29" s="5">
        <f t="shared" si="9"/>
        <v>117.38083579441822</v>
      </c>
      <c r="Z29" s="5">
        <f t="shared" si="10"/>
        <v>119.29171195795004</v>
      </c>
      <c r="AA29" s="5">
        <f t="shared" si="11"/>
        <v>125.47434531280668</v>
      </c>
      <c r="AB29" s="5">
        <f t="shared" si="12"/>
        <v>130.14671912448918</v>
      </c>
      <c r="AC29" s="5">
        <f t="shared" si="13"/>
        <v>125.34740162988022</v>
      </c>
      <c r="AD29" s="5">
        <f t="shared" si="14"/>
        <v>123.7406499417811</v>
      </c>
      <c r="AE29" s="5">
        <f t="shared" si="15"/>
        <v>120.94512257774657</v>
      </c>
    </row>
    <row r="30" spans="1:31" x14ac:dyDescent="0.25">
      <c r="A30" s="1">
        <v>41883</v>
      </c>
      <c r="B30" s="9">
        <f>[2]Vitória!B30*100</f>
        <v>0.8</v>
      </c>
      <c r="C30" s="9">
        <f>[2]Vitória!C30*100</f>
        <v>-1</v>
      </c>
      <c r="D30" s="9">
        <f>[2]Vitória!D30*100</f>
        <v>0.6</v>
      </c>
      <c r="E30" s="9">
        <f>[2]Vitória!E30*100</f>
        <v>1.3</v>
      </c>
      <c r="F30" s="9">
        <f>[2]Vitória!F30*100</f>
        <v>2.2999999999999998</v>
      </c>
      <c r="G30" s="9">
        <f>'[2]Vila Velha'!B30*100</f>
        <v>0.6</v>
      </c>
      <c r="H30" s="9">
        <f>'[2]Vila Velha'!C30*100</f>
        <v>1.5</v>
      </c>
      <c r="I30" s="9">
        <f>'[2]Vila Velha'!D30*100</f>
        <v>0.3</v>
      </c>
      <c r="J30" s="9">
        <f>'[2]Vila Velha'!E30*100</f>
        <v>0.70000000000000007</v>
      </c>
      <c r="K30" s="9">
        <f>'[2]Vila Velha'!F30*100</f>
        <v>0.70000000000000007</v>
      </c>
      <c r="L30" s="9">
        <f>[2]BR!B30*100</f>
        <v>0.6</v>
      </c>
      <c r="M30" s="9">
        <f>[2]BR!C30*100</f>
        <v>0.70000000000000007</v>
      </c>
      <c r="N30" s="9">
        <f>[2]BR!D30*100</f>
        <v>0.6</v>
      </c>
      <c r="O30" s="9">
        <f>[2]BR!E30*100</f>
        <v>0.5</v>
      </c>
      <c r="P30" s="9">
        <f>[2]BR!F30*100</f>
        <v>0.3</v>
      </c>
      <c r="Q30" s="5">
        <f t="shared" si="1"/>
        <v>130.62286767632301</v>
      </c>
      <c r="R30" s="5">
        <f t="shared" si="2"/>
        <v>159.1769959435216</v>
      </c>
      <c r="S30" s="5">
        <f t="shared" si="3"/>
        <v>125.80977973859331</v>
      </c>
      <c r="T30" s="5">
        <f t="shared" si="4"/>
        <v>127.56184504912102</v>
      </c>
      <c r="U30" s="5">
        <f t="shared" si="5"/>
        <v>127.94805109421256</v>
      </c>
      <c r="V30" s="5">
        <f t="shared" si="6"/>
        <v>118.75222607646619</v>
      </c>
      <c r="W30" s="5">
        <f t="shared" si="7"/>
        <v>117.10045141106833</v>
      </c>
      <c r="X30" s="5">
        <f t="shared" si="8"/>
        <v>119.5575050103144</v>
      </c>
      <c r="Y30" s="5">
        <f t="shared" si="9"/>
        <v>118.20250164497914</v>
      </c>
      <c r="Z30" s="5">
        <f t="shared" si="10"/>
        <v>120.12675394165568</v>
      </c>
      <c r="AA30" s="5">
        <f t="shared" si="11"/>
        <v>126.22719138468352</v>
      </c>
      <c r="AB30" s="5">
        <f t="shared" si="12"/>
        <v>131.0577461583606</v>
      </c>
      <c r="AC30" s="5">
        <f t="shared" si="13"/>
        <v>126.09948603965951</v>
      </c>
      <c r="AD30" s="5">
        <f t="shared" si="14"/>
        <v>124.35935319148999</v>
      </c>
      <c r="AE30" s="5">
        <f t="shared" si="15"/>
        <v>121.3079579454798</v>
      </c>
    </row>
    <row r="31" spans="1:31" x14ac:dyDescent="0.25">
      <c r="A31" s="1">
        <v>41913</v>
      </c>
      <c r="B31" s="9">
        <f>[2]Vitória!B31*100</f>
        <v>0.6</v>
      </c>
      <c r="C31" s="9">
        <f>[2]Vitória!C31*100</f>
        <v>-1</v>
      </c>
      <c r="D31" s="9">
        <f>[2]Vitória!D31*100</f>
        <v>0.3</v>
      </c>
      <c r="E31" s="9">
        <f>[2]Vitória!E31*100</f>
        <v>1</v>
      </c>
      <c r="F31" s="9">
        <f>[2]Vitória!F31*100</f>
        <v>2.1</v>
      </c>
      <c r="G31" s="9">
        <f>'[2]Vila Velha'!B31*100</f>
        <v>1.0999999999999999</v>
      </c>
      <c r="H31" s="9">
        <f>'[2]Vila Velha'!C31*100</f>
        <v>1.9</v>
      </c>
      <c r="I31" s="9">
        <f>'[2]Vila Velha'!D31*100</f>
        <v>0.8</v>
      </c>
      <c r="J31" s="9">
        <f>'[2]Vila Velha'!E31*100</f>
        <v>1</v>
      </c>
      <c r="K31" s="9">
        <f>'[2]Vila Velha'!F31*100</f>
        <v>0.89999999999999991</v>
      </c>
      <c r="L31" s="9">
        <f>[2]BR!B31*100</f>
        <v>0.5</v>
      </c>
      <c r="M31" s="9">
        <f>[2]BR!C31*100</f>
        <v>0.4</v>
      </c>
      <c r="N31" s="9">
        <f>[2]BR!D31*100</f>
        <v>0.5</v>
      </c>
      <c r="O31" s="9">
        <f>[2]BR!E31*100</f>
        <v>0.5</v>
      </c>
      <c r="P31" s="9">
        <f>[2]BR!F31*100</f>
        <v>0.3</v>
      </c>
      <c r="Q31" s="5">
        <f t="shared" si="1"/>
        <v>131.40660488238095</v>
      </c>
      <c r="R31" s="5">
        <f t="shared" si="2"/>
        <v>157.58522598408638</v>
      </c>
      <c r="S31" s="5">
        <f t="shared" si="3"/>
        <v>126.18720907780907</v>
      </c>
      <c r="T31" s="5">
        <f t="shared" si="4"/>
        <v>128.83746349961223</v>
      </c>
      <c r="U31" s="5">
        <f t="shared" si="5"/>
        <v>130.63496016719102</v>
      </c>
      <c r="V31" s="5">
        <f t="shared" si="6"/>
        <v>120.05850056330731</v>
      </c>
      <c r="W31" s="5">
        <f t="shared" si="7"/>
        <v>119.32535998787863</v>
      </c>
      <c r="X31" s="5">
        <f t="shared" si="8"/>
        <v>120.51396505039692</v>
      </c>
      <c r="Y31" s="5">
        <f t="shared" si="9"/>
        <v>119.38452666142894</v>
      </c>
      <c r="Z31" s="5">
        <f t="shared" si="10"/>
        <v>121.20789472713057</v>
      </c>
      <c r="AA31" s="5">
        <f t="shared" si="11"/>
        <v>126.85832734160692</v>
      </c>
      <c r="AB31" s="5">
        <f t="shared" si="12"/>
        <v>131.58197714299405</v>
      </c>
      <c r="AC31" s="5">
        <f t="shared" si="13"/>
        <v>126.7299834698578</v>
      </c>
      <c r="AD31" s="5">
        <f t="shared" si="14"/>
        <v>124.98114995744743</v>
      </c>
      <c r="AE31" s="5">
        <f t="shared" si="15"/>
        <v>121.67188181931623</v>
      </c>
    </row>
    <row r="32" spans="1:31" x14ac:dyDescent="0.25">
      <c r="A32" s="1">
        <v>41944</v>
      </c>
      <c r="B32" s="9">
        <f>[2]Vitória!B32*100</f>
        <v>1</v>
      </c>
      <c r="C32" s="9">
        <f>[2]Vitória!C32*100</f>
        <v>-1.2</v>
      </c>
      <c r="D32" s="9">
        <f>[2]Vitória!D32*100</f>
        <v>1.2</v>
      </c>
      <c r="E32" s="9">
        <f>[2]Vitória!E32*100</f>
        <v>1.6</v>
      </c>
      <c r="F32" s="9">
        <f>[2]Vitória!F32*100</f>
        <v>1.2</v>
      </c>
      <c r="G32" s="9">
        <f>'[2]Vila Velha'!B32*100</f>
        <v>0.70000000000000007</v>
      </c>
      <c r="H32" s="9">
        <f>'[2]Vila Velha'!C32*100</f>
        <v>1.3</v>
      </c>
      <c r="I32" s="9">
        <f>'[2]Vila Velha'!D32*100</f>
        <v>0.3</v>
      </c>
      <c r="J32" s="9">
        <f>'[2]Vila Velha'!E32*100</f>
        <v>0.6</v>
      </c>
      <c r="K32" s="9">
        <f>'[2]Vila Velha'!F32*100</f>
        <v>1.4</v>
      </c>
      <c r="L32" s="9">
        <f>[2]BR!B32*100</f>
        <v>0.5</v>
      </c>
      <c r="M32" s="9">
        <f>[2]BR!C32*100</f>
        <v>0.3</v>
      </c>
      <c r="N32" s="9">
        <f>[2]BR!D32*100</f>
        <v>0.6</v>
      </c>
      <c r="O32" s="9">
        <f>[2]BR!E32*100</f>
        <v>0.5</v>
      </c>
      <c r="P32" s="9">
        <f>[2]BR!F32*100</f>
        <v>0.3</v>
      </c>
      <c r="Q32" s="5">
        <f t="shared" si="1"/>
        <v>132.72067093120475</v>
      </c>
      <c r="R32" s="5">
        <f t="shared" si="2"/>
        <v>155.69420327227735</v>
      </c>
      <c r="S32" s="5">
        <f t="shared" si="3"/>
        <v>127.70145558674278</v>
      </c>
      <c r="T32" s="5">
        <f t="shared" si="4"/>
        <v>130.89886291560603</v>
      </c>
      <c r="U32" s="5">
        <f t="shared" si="5"/>
        <v>132.20257968919731</v>
      </c>
      <c r="V32" s="5">
        <f t="shared" si="6"/>
        <v>120.89891006725044</v>
      </c>
      <c r="W32" s="5">
        <f t="shared" si="7"/>
        <v>120.87658966772103</v>
      </c>
      <c r="X32" s="5">
        <f t="shared" si="8"/>
        <v>120.8755069455481</v>
      </c>
      <c r="Y32" s="5">
        <f t="shared" si="9"/>
        <v>120.10083382139752</v>
      </c>
      <c r="Z32" s="5">
        <f t="shared" si="10"/>
        <v>122.9048052533104</v>
      </c>
      <c r="AA32" s="5">
        <f t="shared" si="11"/>
        <v>127.49261897831495</v>
      </c>
      <c r="AB32" s="5">
        <f t="shared" si="12"/>
        <v>131.97672307442301</v>
      </c>
      <c r="AC32" s="5">
        <f t="shared" si="13"/>
        <v>127.49036337067695</v>
      </c>
      <c r="AD32" s="5">
        <f t="shared" si="14"/>
        <v>125.60605570723465</v>
      </c>
      <c r="AE32" s="5">
        <f t="shared" si="15"/>
        <v>122.03689746477416</v>
      </c>
    </row>
    <row r="33" spans="1:31" x14ac:dyDescent="0.25">
      <c r="A33" s="1">
        <v>41974</v>
      </c>
      <c r="B33" s="9">
        <f>[2]Vitória!B33*100</f>
        <v>0.8</v>
      </c>
      <c r="C33" s="9">
        <f>[2]Vitória!C33*100</f>
        <v>2.2999999999999998</v>
      </c>
      <c r="D33" s="9">
        <f>[2]Vitória!D33*100</f>
        <v>0.1</v>
      </c>
      <c r="E33" s="9">
        <f>[2]Vitória!E33*100</f>
        <v>0.89999999999999991</v>
      </c>
      <c r="F33" s="9">
        <f>[2]Vitória!F33*100</f>
        <v>0.6</v>
      </c>
      <c r="G33" s="9">
        <f>'[2]Vila Velha'!B33*100</f>
        <v>0.8</v>
      </c>
      <c r="H33" s="9">
        <f>'[2]Vila Velha'!C33*100</f>
        <v>0.6</v>
      </c>
      <c r="I33" s="9">
        <f>'[2]Vila Velha'!D33*100</f>
        <v>0.8</v>
      </c>
      <c r="J33" s="9">
        <f>'[2]Vila Velha'!E33*100</f>
        <v>0.6</v>
      </c>
      <c r="K33" s="9">
        <f>'[2]Vila Velha'!F33*100</f>
        <v>1.3</v>
      </c>
      <c r="L33" s="9">
        <f>[2]BR!B33*100</f>
        <v>0.3</v>
      </c>
      <c r="M33" s="9">
        <f>[2]BR!C33*100</f>
        <v>0.4</v>
      </c>
      <c r="N33" s="9">
        <f>[2]BR!D33*100</f>
        <v>0.3</v>
      </c>
      <c r="O33" s="9">
        <f>[2]BR!E33*100</f>
        <v>0.3</v>
      </c>
      <c r="P33" s="9">
        <f>[2]BR!F33*100</f>
        <v>0.4</v>
      </c>
      <c r="Q33" s="5">
        <f t="shared" si="1"/>
        <v>133.7824362986544</v>
      </c>
      <c r="R33" s="5">
        <f t="shared" si="2"/>
        <v>159.27516994753972</v>
      </c>
      <c r="S33" s="5">
        <f t="shared" si="3"/>
        <v>127.82915704232951</v>
      </c>
      <c r="T33" s="5">
        <f t="shared" si="4"/>
        <v>132.07695268184648</v>
      </c>
      <c r="U33" s="5">
        <f t="shared" si="5"/>
        <v>132.99579516733249</v>
      </c>
      <c r="V33" s="5">
        <f t="shared" si="6"/>
        <v>121.86610134778844</v>
      </c>
      <c r="W33" s="5">
        <f t="shared" si="7"/>
        <v>121.60184920572736</v>
      </c>
      <c r="X33" s="5">
        <f t="shared" si="8"/>
        <v>121.84251100111248</v>
      </c>
      <c r="Y33" s="5">
        <f t="shared" si="9"/>
        <v>120.8214388243259</v>
      </c>
      <c r="Z33" s="5">
        <f t="shared" si="10"/>
        <v>124.50256772160343</v>
      </c>
      <c r="AA33" s="5">
        <f t="shared" si="11"/>
        <v>127.87509683524988</v>
      </c>
      <c r="AB33" s="5">
        <f t="shared" si="12"/>
        <v>132.5046299667207</v>
      </c>
      <c r="AC33" s="5">
        <f t="shared" si="13"/>
        <v>127.87283446078897</v>
      </c>
      <c r="AD33" s="5">
        <f t="shared" si="14"/>
        <v>125.98287387435633</v>
      </c>
      <c r="AE33" s="5">
        <f t="shared" si="15"/>
        <v>122.52504505463325</v>
      </c>
    </row>
    <row r="34" spans="1:31" x14ac:dyDescent="0.25">
      <c r="A34" s="1">
        <v>42005</v>
      </c>
      <c r="B34" s="9">
        <f>[2]Vitória!B34*100</f>
        <v>0.89999999999999991</v>
      </c>
      <c r="C34" s="9">
        <f>[2]Vitória!C34*100</f>
        <v>2.5</v>
      </c>
      <c r="D34" s="9">
        <f>[2]Vitória!D34*100</f>
        <v>-0.2</v>
      </c>
      <c r="E34" s="9">
        <f>[2]Vitória!E34*100</f>
        <v>1.0999999999999999</v>
      </c>
      <c r="F34" s="9">
        <f>[2]Vitória!F34*100</f>
        <v>1.0999999999999999</v>
      </c>
      <c r="G34" s="9">
        <f>'[2]Vila Velha'!B34*100</f>
        <v>0.8</v>
      </c>
      <c r="H34" s="9">
        <f>'[2]Vila Velha'!C34*100</f>
        <v>-0.2</v>
      </c>
      <c r="I34" s="9">
        <f>'[2]Vila Velha'!D34*100</f>
        <v>0.70000000000000007</v>
      </c>
      <c r="J34" s="9">
        <f>'[2]Vila Velha'!E34*100</f>
        <v>1</v>
      </c>
      <c r="K34" s="9">
        <f>'[2]Vila Velha'!F34*100</f>
        <v>1.4000000000000001</v>
      </c>
      <c r="L34" s="9">
        <f>[2]BR!B34*100</f>
        <v>0.4</v>
      </c>
      <c r="M34" s="9">
        <f>[2]BR!C34*100</f>
        <v>0.5</v>
      </c>
      <c r="N34" s="9">
        <f>[2]BR!D34*100</f>
        <v>0.3</v>
      </c>
      <c r="O34" s="9">
        <f>[2]BR!E34*100</f>
        <v>0.3</v>
      </c>
      <c r="P34" s="9">
        <f>[2]BR!F34*100</f>
        <v>0.5</v>
      </c>
      <c r="Q34" s="5">
        <f t="shared" si="1"/>
        <v>134.98647822534227</v>
      </c>
      <c r="R34" s="5">
        <f t="shared" si="2"/>
        <v>163.25704919622819</v>
      </c>
      <c r="S34" s="5">
        <f t="shared" si="3"/>
        <v>127.57349872824486</v>
      </c>
      <c r="T34" s="5">
        <f t="shared" si="4"/>
        <v>133.52979916134677</v>
      </c>
      <c r="U34" s="5">
        <f t="shared" si="5"/>
        <v>134.45874891417313</v>
      </c>
      <c r="V34" s="5">
        <f t="shared" si="6"/>
        <v>122.84103015857075</v>
      </c>
      <c r="W34" s="5">
        <f t="shared" si="7"/>
        <v>121.35864550731591</v>
      </c>
      <c r="X34" s="5">
        <f t="shared" si="8"/>
        <v>122.69540857812027</v>
      </c>
      <c r="Y34" s="5">
        <f t="shared" si="9"/>
        <v>122.02965321256916</v>
      </c>
      <c r="Z34" s="5">
        <f t="shared" si="10"/>
        <v>126.24560366970587</v>
      </c>
      <c r="AA34" s="5">
        <f t="shared" si="11"/>
        <v>128.38659722259086</v>
      </c>
      <c r="AB34" s="5">
        <f t="shared" si="12"/>
        <v>133.16715311655429</v>
      </c>
      <c r="AC34" s="5">
        <f t="shared" si="13"/>
        <v>128.25645296417133</v>
      </c>
      <c r="AD34" s="5">
        <f t="shared" si="14"/>
        <v>126.36082249597939</v>
      </c>
      <c r="AE34" s="5">
        <f t="shared" si="15"/>
        <v>123.1376702799064</v>
      </c>
    </row>
    <row r="35" spans="1:31" x14ac:dyDescent="0.25">
      <c r="A35" s="1">
        <v>42036</v>
      </c>
      <c r="B35" s="9">
        <f>[2]Vitória!B35*100</f>
        <v>1.1000000000000001</v>
      </c>
      <c r="C35" s="9">
        <f>[2]Vitória!C35*100</f>
        <v>4.2</v>
      </c>
      <c r="D35" s="9">
        <f>[2]Vitória!D35*100</f>
        <v>0</v>
      </c>
      <c r="E35" s="9">
        <f>[2]Vitória!E35*100</f>
        <v>0.89999999999999991</v>
      </c>
      <c r="F35" s="9">
        <f>[2]Vitória!F35*100</f>
        <v>0.3</v>
      </c>
      <c r="G35" s="9">
        <f>'[2]Vila Velha'!B35*100</f>
        <v>0.4</v>
      </c>
      <c r="H35" s="9">
        <f>'[2]Vila Velha'!C35*100</f>
        <v>0.6</v>
      </c>
      <c r="I35" s="9">
        <f>'[2]Vila Velha'!D35*100</f>
        <v>0.5</v>
      </c>
      <c r="J35" s="9">
        <f>'[2]Vila Velha'!E35*100</f>
        <v>0.6</v>
      </c>
      <c r="K35" s="9">
        <f>'[2]Vila Velha'!F35*100</f>
        <v>-0.2</v>
      </c>
      <c r="L35" s="9">
        <f>[2]BR!B35*100</f>
        <v>0.2</v>
      </c>
      <c r="M35" s="9">
        <f>[2]BR!C35*100</f>
        <v>0.1</v>
      </c>
      <c r="N35" s="9">
        <f>[2]BR!D35*100</f>
        <v>0</v>
      </c>
      <c r="O35" s="9">
        <f>[2]BR!E35*100</f>
        <v>0.3</v>
      </c>
      <c r="P35" s="9">
        <f>[2]BR!F35*100</f>
        <v>0.5</v>
      </c>
      <c r="Q35" s="5">
        <f t="shared" si="1"/>
        <v>136.47132948582103</v>
      </c>
      <c r="R35" s="5">
        <f t="shared" si="2"/>
        <v>170.11384526246979</v>
      </c>
      <c r="S35" s="5">
        <f t="shared" si="3"/>
        <v>127.57349872824486</v>
      </c>
      <c r="T35" s="5">
        <f t="shared" si="4"/>
        <v>134.73156735379888</v>
      </c>
      <c r="U35" s="5">
        <f t="shared" si="5"/>
        <v>134.86212516091564</v>
      </c>
      <c r="V35" s="5">
        <f t="shared" si="6"/>
        <v>123.33239427920503</v>
      </c>
      <c r="W35" s="5">
        <f t="shared" si="7"/>
        <v>122.08679738035981</v>
      </c>
      <c r="X35" s="5">
        <f t="shared" si="8"/>
        <v>123.30888562101086</v>
      </c>
      <c r="Y35" s="5">
        <f t="shared" si="9"/>
        <v>122.76183113184457</v>
      </c>
      <c r="Z35" s="5">
        <f t="shared" si="10"/>
        <v>125.99311246236645</v>
      </c>
      <c r="AA35" s="5">
        <f t="shared" si="11"/>
        <v>128.64337041703604</v>
      </c>
      <c r="AB35" s="5">
        <f t="shared" si="12"/>
        <v>133.30032026967083</v>
      </c>
      <c r="AC35" s="5">
        <f t="shared" si="13"/>
        <v>128.25645296417133</v>
      </c>
      <c r="AD35" s="5">
        <f t="shared" si="14"/>
        <v>126.73990496346731</v>
      </c>
      <c r="AE35" s="5">
        <f t="shared" si="15"/>
        <v>123.75335863130591</v>
      </c>
    </row>
    <row r="36" spans="1:31" x14ac:dyDescent="0.25">
      <c r="A36" s="1">
        <v>42064</v>
      </c>
      <c r="B36" s="9">
        <f>[2]Vitória!B36*100</f>
        <v>0.70000000000000007</v>
      </c>
      <c r="C36" s="9">
        <f>[2]Vitória!C36*100</f>
        <v>0.3</v>
      </c>
      <c r="D36" s="9">
        <f>[2]Vitória!D36*100</f>
        <v>0.4</v>
      </c>
      <c r="E36" s="9">
        <f>[2]Vitória!E36*100</f>
        <v>1.3</v>
      </c>
      <c r="F36" s="9">
        <f>[2]Vitória!F36*100</f>
        <v>0.3</v>
      </c>
      <c r="G36" s="9">
        <f>'[2]Vila Velha'!B36*100</f>
        <v>0.1</v>
      </c>
      <c r="H36" s="9">
        <f>'[2]Vila Velha'!C36*100</f>
        <v>1.0999999999999999</v>
      </c>
      <c r="I36" s="9">
        <f>'[2]Vila Velha'!D36*100</f>
        <v>-0.5</v>
      </c>
      <c r="J36" s="9">
        <f>'[2]Vila Velha'!E36*100</f>
        <v>0.70000000000000007</v>
      </c>
      <c r="K36" s="9">
        <f>'[2]Vila Velha'!F36*100</f>
        <v>-0.8</v>
      </c>
      <c r="L36" s="9">
        <f>[2]BR!B36*100</f>
        <v>0.1</v>
      </c>
      <c r="M36" s="9">
        <f>[2]BR!C36*100</f>
        <v>-0.3</v>
      </c>
      <c r="N36" s="9">
        <f>[2]BR!D36*100</f>
        <v>0.1</v>
      </c>
      <c r="O36" s="9">
        <f>[2]BR!E36*100</f>
        <v>0.4</v>
      </c>
      <c r="P36" s="9">
        <f>[2]BR!F36*100</f>
        <v>0.4</v>
      </c>
      <c r="Q36" s="5">
        <f t="shared" si="1"/>
        <v>137.42662879222178</v>
      </c>
      <c r="R36" s="5">
        <f t="shared" si="2"/>
        <v>170.6241867982572</v>
      </c>
      <c r="S36" s="5">
        <f t="shared" si="3"/>
        <v>128.08379272315784</v>
      </c>
      <c r="T36" s="5">
        <f t="shared" si="4"/>
        <v>136.48307772939825</v>
      </c>
      <c r="U36" s="5">
        <f t="shared" si="5"/>
        <v>135.26671153639836</v>
      </c>
      <c r="V36" s="5">
        <f t="shared" si="6"/>
        <v>123.45572667348422</v>
      </c>
      <c r="W36" s="5">
        <f t="shared" si="7"/>
        <v>123.42975215154375</v>
      </c>
      <c r="X36" s="5">
        <f t="shared" si="8"/>
        <v>122.6923411929058</v>
      </c>
      <c r="Y36" s="5">
        <f t="shared" si="9"/>
        <v>123.62116394976748</v>
      </c>
      <c r="Z36" s="5">
        <f t="shared" si="10"/>
        <v>124.98516756266753</v>
      </c>
      <c r="AA36" s="5">
        <f t="shared" si="11"/>
        <v>128.77201378745306</v>
      </c>
      <c r="AB36" s="5">
        <f t="shared" si="12"/>
        <v>132.90041930886181</v>
      </c>
      <c r="AC36" s="5">
        <f t="shared" si="13"/>
        <v>128.3847094171355</v>
      </c>
      <c r="AD36" s="5">
        <f t="shared" si="14"/>
        <v>127.24686458332118</v>
      </c>
      <c r="AE36" s="5">
        <f t="shared" si="15"/>
        <v>124.24837206583113</v>
      </c>
    </row>
    <row r="37" spans="1:31" x14ac:dyDescent="0.25">
      <c r="A37" s="1">
        <v>42095</v>
      </c>
      <c r="B37" s="9">
        <f>[2]Vitória!B37*100</f>
        <v>-0.3</v>
      </c>
      <c r="C37" s="9">
        <f>[2]Vitória!C37*100</f>
        <v>-0.89999999999999991</v>
      </c>
      <c r="D37" s="9">
        <f>[2]Vitória!D37*100</f>
        <v>0.4</v>
      </c>
      <c r="E37" s="9">
        <f>[2]Vitória!E37*100</f>
        <v>-0.8</v>
      </c>
      <c r="F37" s="9">
        <f>[2]Vitória!F37*100</f>
        <v>0.3</v>
      </c>
      <c r="G37" s="9">
        <f>'[2]Vila Velha'!B37*100</f>
        <v>0.8</v>
      </c>
      <c r="H37" s="9">
        <f>'[2]Vila Velha'!C37*100</f>
        <v>0.89999999999999991</v>
      </c>
      <c r="I37" s="9">
        <f>'[2]Vila Velha'!D37*100</f>
        <v>1</v>
      </c>
      <c r="J37" s="9">
        <f>'[2]Vila Velha'!E37*100</f>
        <v>0.70000000000000007</v>
      </c>
      <c r="K37" s="9">
        <f>'[2]Vila Velha'!F37*100</f>
        <v>0.5</v>
      </c>
      <c r="L37" s="9">
        <f>[2]BR!B37*100</f>
        <v>0.4</v>
      </c>
      <c r="M37" s="9">
        <f>[2]BR!C37*100</f>
        <v>0.3</v>
      </c>
      <c r="N37" s="9">
        <f>[2]BR!D37*100</f>
        <v>0.4</v>
      </c>
      <c r="O37" s="9">
        <f>[2]BR!E37*100</f>
        <v>0.5</v>
      </c>
      <c r="P37" s="9">
        <f>[2]BR!F37*100</f>
        <v>0.4</v>
      </c>
      <c r="Q37" s="5">
        <f t="shared" ref="Q37" si="16">Q36*(1+B37/100)</f>
        <v>137.01434890584511</v>
      </c>
      <c r="R37" s="5">
        <f t="shared" ref="R37" si="17">R36*(1+C37/100)</f>
        <v>169.08856911707289</v>
      </c>
      <c r="S37" s="5">
        <f t="shared" ref="S37" si="18">S36*(1+D37/100)</f>
        <v>128.59612789405048</v>
      </c>
      <c r="T37" s="5">
        <f t="shared" ref="T37" si="19">T36*(1+E37/100)</f>
        <v>135.39121310756306</v>
      </c>
      <c r="U37" s="5">
        <f t="shared" ref="U37" si="20">U36*(1+F37/100)</f>
        <v>135.67251167100756</v>
      </c>
      <c r="V37" s="5">
        <f t="shared" ref="V37" si="21">V36*(1+G37/100)</f>
        <v>124.44337248687209</v>
      </c>
      <c r="W37" s="5">
        <f t="shared" ref="W37" si="22">W36*(1+H37/100)</f>
        <v>124.54061992090763</v>
      </c>
      <c r="X37" s="5">
        <f t="shared" ref="X37" si="23">X36*(1+I37/100)</f>
        <v>123.91926460483486</v>
      </c>
      <c r="Y37" s="5">
        <f t="shared" ref="Y37" si="24">Y36*(1+J37/100)</f>
        <v>124.48651209741584</v>
      </c>
      <c r="Z37" s="5">
        <f t="shared" ref="Z37" si="25">Z36*(1+K37/100)</f>
        <v>125.61009340048085</v>
      </c>
      <c r="AA37" s="5">
        <f t="shared" ref="AA37" si="26">AA36*(1+L37/100)</f>
        <v>129.28710184260288</v>
      </c>
      <c r="AB37" s="5">
        <f t="shared" ref="AB37" si="27">AB36*(1+M37/100)</f>
        <v>133.29912056678839</v>
      </c>
      <c r="AC37" s="5">
        <f t="shared" ref="AC37" si="28">AC36*(1+N37/100)</f>
        <v>128.89824825480403</v>
      </c>
      <c r="AD37" s="5">
        <f t="shared" ref="AD37" si="29">AD36*(1+O37/100)</f>
        <v>127.88309890623778</v>
      </c>
      <c r="AE37" s="5">
        <f t="shared" ref="AE37" si="30">AE36*(1+P37/100)</f>
        <v>124.74536555409446</v>
      </c>
    </row>
    <row r="38" spans="1:31" x14ac:dyDescent="0.25">
      <c r="A38" s="1">
        <v>42125</v>
      </c>
      <c r="B38" s="9">
        <f>[2]Vitória!B38*100</f>
        <v>0.8</v>
      </c>
      <c r="C38" s="9">
        <f>[2]Vitória!C38*100</f>
        <v>0.89999999999999991</v>
      </c>
      <c r="D38" s="9">
        <f>[2]Vitória!D38*100</f>
        <v>1.5</v>
      </c>
      <c r="E38" s="9">
        <f>[2]Vitória!E38*100</f>
        <v>0.70000000000000007</v>
      </c>
      <c r="F38" s="9">
        <f>[2]Vitória!F38*100</f>
        <v>-0.70000000000000007</v>
      </c>
      <c r="G38" s="9">
        <f>'[2]Vila Velha'!B38*100</f>
        <v>0.4</v>
      </c>
      <c r="H38" s="9">
        <f>'[2]Vila Velha'!C38*100</f>
        <v>-0.1</v>
      </c>
      <c r="I38" s="9">
        <f>'[2]Vila Velha'!D38*100</f>
        <v>0.6</v>
      </c>
      <c r="J38" s="9">
        <f>'[2]Vila Velha'!E38*100</f>
        <v>0.3</v>
      </c>
      <c r="K38" s="9">
        <f>'[2]Vila Velha'!F38*100</f>
        <v>0.5</v>
      </c>
      <c r="L38" s="9">
        <f>[2]BR!B38*100</f>
        <v>0.2</v>
      </c>
      <c r="M38" s="9">
        <f>[2]BR!C38*100</f>
        <v>0</v>
      </c>
      <c r="N38" s="9">
        <f>[2]BR!D38*100</f>
        <v>0.2</v>
      </c>
      <c r="O38" s="9">
        <f>[2]BR!E38*100</f>
        <v>0.3</v>
      </c>
      <c r="P38" s="9">
        <f>[2]BR!F38*100</f>
        <v>0.3</v>
      </c>
      <c r="Q38" s="5">
        <f t="shared" ref="Q38" si="31">Q37*(1+B38/100)</f>
        <v>138.11046369709186</v>
      </c>
      <c r="R38" s="5">
        <f t="shared" ref="R38" si="32">R37*(1+C38/100)</f>
        <v>170.61036623912653</v>
      </c>
      <c r="S38" s="5">
        <f t="shared" ref="S38" si="33">S37*(1+D38/100)</f>
        <v>130.52506981246123</v>
      </c>
      <c r="T38" s="5">
        <f t="shared" ref="T38" si="34">T37*(1+E38/100)</f>
        <v>136.33895159931598</v>
      </c>
      <c r="U38" s="5">
        <f t="shared" ref="U38" si="35">U37*(1+F38/100)</f>
        <v>134.7228040893105</v>
      </c>
      <c r="V38" s="5">
        <f t="shared" ref="V38" si="36">V37*(1+G38/100)</f>
        <v>124.94114597681958</v>
      </c>
      <c r="W38" s="5">
        <f t="shared" ref="W38" si="37">W37*(1+H38/100)</f>
        <v>124.41607930098672</v>
      </c>
      <c r="X38" s="5">
        <f t="shared" ref="X38" si="38">X37*(1+I38/100)</f>
        <v>124.66278019246387</v>
      </c>
      <c r="Y38" s="5">
        <f t="shared" ref="Y38" si="39">Y37*(1+J38/100)</f>
        <v>124.85997163370807</v>
      </c>
      <c r="Z38" s="5">
        <f t="shared" ref="Z38" si="40">Z37*(1+K38/100)</f>
        <v>126.23814386748325</v>
      </c>
      <c r="AA38" s="5">
        <f t="shared" ref="AA38" si="41">AA37*(1+L38/100)</f>
        <v>129.54567604628809</v>
      </c>
      <c r="AB38" s="5">
        <f t="shared" ref="AB38" si="42">AB37*(1+M38/100)</f>
        <v>133.29912056678839</v>
      </c>
      <c r="AC38" s="5">
        <f t="shared" ref="AC38" si="43">AC37*(1+N38/100)</f>
        <v>129.15604475131363</v>
      </c>
      <c r="AD38" s="5">
        <f t="shared" ref="AD38" si="44">AD37*(1+O38/100)</f>
        <v>128.26674820295648</v>
      </c>
      <c r="AE38" s="5">
        <f t="shared" ref="AE38" si="45">AE37*(1+P38/100)</f>
        <v>125.11960165075674</v>
      </c>
    </row>
    <row r="39" spans="1:31" s="11" customFormat="1" x14ac:dyDescent="0.25">
      <c r="A39" s="79">
        <v>42156</v>
      </c>
      <c r="B39" s="80">
        <f>[2]Vitória!B39*100</f>
        <v>0.1</v>
      </c>
      <c r="C39" s="80">
        <f>[2]Vitória!C39*100</f>
        <v>-0.89999999999999991</v>
      </c>
      <c r="D39" s="80">
        <f>[2]Vitória!D39*100</f>
        <v>0.70000000000000007</v>
      </c>
      <c r="E39" s="80">
        <f>[2]Vitória!E39*100</f>
        <v>-0.1</v>
      </c>
      <c r="F39" s="80">
        <f>[2]Vitória!F39*100</f>
        <v>0.8</v>
      </c>
      <c r="G39" s="80">
        <f>'[2]Vila Velha'!B39*100</f>
        <v>-0.8</v>
      </c>
      <c r="H39" s="80">
        <f>'[2]Vila Velha'!C39*100</f>
        <v>-0.70000000000000007</v>
      </c>
      <c r="I39" s="80">
        <f>'[2]Vila Velha'!D39*100</f>
        <v>-1</v>
      </c>
      <c r="J39" s="80">
        <f>'[2]Vila Velha'!E39*100</f>
        <v>-0.70000000000000007</v>
      </c>
      <c r="K39" s="80">
        <f>'[2]Vila Velha'!F39*100</f>
        <v>-0.3</v>
      </c>
      <c r="L39" s="80">
        <f>[2]BR!B39*100</f>
        <v>0.1</v>
      </c>
      <c r="M39" s="80">
        <f>[2]BR!C39*100</f>
        <v>0.1</v>
      </c>
      <c r="N39" s="80">
        <f>[2]BR!D39*100</f>
        <v>0.1</v>
      </c>
      <c r="O39" s="80">
        <f>[2]BR!E39*100</f>
        <v>0.2</v>
      </c>
      <c r="P39" s="80">
        <f>[2]BR!F39*100</f>
        <v>0.3</v>
      </c>
      <c r="Q39" s="12">
        <f t="shared" ref="Q39" si="46">Q38*(1+B39/100)</f>
        <v>138.24857416078893</v>
      </c>
      <c r="R39" s="12">
        <f t="shared" ref="R39" si="47">R38*(1+C39/100)</f>
        <v>169.07487294297439</v>
      </c>
      <c r="S39" s="12">
        <f t="shared" ref="S39" si="48">S38*(1+D39/100)</f>
        <v>131.43874530114843</v>
      </c>
      <c r="T39" s="12">
        <f t="shared" ref="T39" si="49">T38*(1+E39/100)</f>
        <v>136.20261264771665</v>
      </c>
      <c r="U39" s="12">
        <f t="shared" ref="U39" si="50">U38*(1+F39/100)</f>
        <v>135.80058652202499</v>
      </c>
      <c r="V39" s="12">
        <f t="shared" ref="V39" si="51">V38*(1+G39/100)</f>
        <v>123.94161680900503</v>
      </c>
      <c r="W39" s="12">
        <f t="shared" ref="W39" si="52">W38*(1+H39/100)</f>
        <v>123.54516674587981</v>
      </c>
      <c r="X39" s="12">
        <f t="shared" ref="X39" si="53">X38*(1+I39/100)</f>
        <v>123.41615239053922</v>
      </c>
      <c r="Y39" s="12">
        <f t="shared" ref="Y39" si="54">Y38*(1+J39/100)</f>
        <v>123.98595183227211</v>
      </c>
      <c r="Z39" s="12">
        <f t="shared" ref="Z39" si="55">Z38*(1+K39/100)</f>
        <v>125.8594294358808</v>
      </c>
      <c r="AA39" s="12">
        <f t="shared" ref="AA39" si="56">AA38*(1+L39/100)</f>
        <v>129.67522172233436</v>
      </c>
      <c r="AB39" s="12">
        <f t="shared" ref="AB39" si="57">AB38*(1+M39/100)</f>
        <v>133.43241968735515</v>
      </c>
      <c r="AC39" s="12">
        <f t="shared" ref="AC39" si="58">AC38*(1+N39/100)</f>
        <v>129.28520079606494</v>
      </c>
      <c r="AD39" s="12">
        <f t="shared" ref="AD39" si="59">AD38*(1+O39/100)</f>
        <v>128.5232816993624</v>
      </c>
      <c r="AE39" s="12">
        <f t="shared" ref="AE39" si="60">AE38*(1+P39/100)</f>
        <v>125.49496045570899</v>
      </c>
    </row>
    <row r="40" spans="1:31" s="11" customFormat="1" x14ac:dyDescent="0.25">
      <c r="A40" s="79">
        <v>42186</v>
      </c>
      <c r="B40" s="80">
        <f>[2]Vitória!B40*100</f>
        <v>0.8</v>
      </c>
      <c r="C40" s="80">
        <f>[2]Vitória!C40*100</f>
        <v>0.1</v>
      </c>
      <c r="D40" s="80">
        <f>[2]Vitória!D40*100</f>
        <v>1.2</v>
      </c>
      <c r="E40" s="80">
        <f>[2]Vitória!E40*100</f>
        <v>0.8</v>
      </c>
      <c r="F40" s="80">
        <f>[2]Vitória!F40*100</f>
        <v>0.70000000000000007</v>
      </c>
      <c r="G40" s="80">
        <f>'[2]Vila Velha'!B40*100</f>
        <v>-0.6</v>
      </c>
      <c r="H40" s="80">
        <f>'[2]Vila Velha'!C40*100</f>
        <v>-0.6</v>
      </c>
      <c r="I40" s="80">
        <f>'[2]Vila Velha'!D40*100</f>
        <v>-0.1</v>
      </c>
      <c r="J40" s="80">
        <f>'[2]Vila Velha'!E40*100</f>
        <v>-0.6</v>
      </c>
      <c r="K40" s="80">
        <f>'[2]Vila Velha'!F40*100</f>
        <v>-0.6</v>
      </c>
      <c r="L40" s="80">
        <f>[2]BR!B40*100</f>
        <v>0.1</v>
      </c>
      <c r="M40" s="80">
        <f>[2]BR!C40*100</f>
        <v>0</v>
      </c>
      <c r="N40" s="80">
        <f>[2]BR!D40*100</f>
        <v>0.1</v>
      </c>
      <c r="O40" s="80">
        <f>[2]BR!E40*100</f>
        <v>0.1</v>
      </c>
      <c r="P40" s="80">
        <f>[2]BR!F40*100</f>
        <v>0.4</v>
      </c>
      <c r="Q40" s="12">
        <f t="shared" ref="Q40" si="61">Q39*(1+B40/100)</f>
        <v>139.35456275407523</v>
      </c>
      <c r="R40" s="12">
        <f t="shared" ref="R40" si="62">R39*(1+C40/100)</f>
        <v>169.24394781591735</v>
      </c>
      <c r="S40" s="12">
        <f t="shared" ref="S40" si="63">S39*(1+D40/100)</f>
        <v>133.01601024476221</v>
      </c>
      <c r="T40" s="12">
        <f t="shared" ref="T40" si="64">T39*(1+E40/100)</f>
        <v>137.29223354889839</v>
      </c>
      <c r="U40" s="12">
        <f t="shared" ref="U40" si="65">U39*(1+F40/100)</f>
        <v>136.75119062767914</v>
      </c>
      <c r="V40" s="12">
        <f t="shared" ref="V40" si="66">V39*(1+G40/100)</f>
        <v>123.19796710815099</v>
      </c>
      <c r="W40" s="12">
        <f t="shared" ref="W40" si="67">W39*(1+H40/100)</f>
        <v>122.80389574540453</v>
      </c>
      <c r="X40" s="12">
        <f t="shared" ref="X40" si="68">X39*(1+I40/100)</f>
        <v>123.29273623814869</v>
      </c>
      <c r="Y40" s="12">
        <f t="shared" ref="Y40" si="69">Y39*(1+J40/100)</f>
        <v>123.24203612127847</v>
      </c>
      <c r="Z40" s="12">
        <f t="shared" ref="Z40" si="70">Z39*(1+K40/100)</f>
        <v>125.10427285926551</v>
      </c>
      <c r="AA40" s="12">
        <f t="shared" ref="AA40" si="71">AA39*(1+L40/100)</f>
        <v>129.80489694405668</v>
      </c>
      <c r="AB40" s="12">
        <f t="shared" ref="AB40" si="72">AB39*(1+M40/100)</f>
        <v>133.43241968735515</v>
      </c>
      <c r="AC40" s="12">
        <f t="shared" ref="AC40" si="73">AC39*(1+N40/100)</f>
        <v>129.414485996861</v>
      </c>
      <c r="AD40" s="12">
        <f t="shared" ref="AD40" si="74">AD39*(1+O40/100)</f>
        <v>128.65180498106176</v>
      </c>
      <c r="AE40" s="12">
        <f t="shared" ref="AE40" si="75">AE39*(1+P40/100)</f>
        <v>125.99694029753182</v>
      </c>
    </row>
    <row r="41" spans="1:31" s="11" customFormat="1" x14ac:dyDescent="0.25">
      <c r="A41" s="79">
        <v>42217</v>
      </c>
      <c r="B41" s="80">
        <f>[2]Vitória!B41*100</f>
        <v>0.4</v>
      </c>
      <c r="C41" s="80">
        <f>[2]Vitória!C41*100</f>
        <v>-1.4000000000000001</v>
      </c>
      <c r="D41" s="80">
        <f>[2]Vitória!D41*100</f>
        <v>1.3</v>
      </c>
      <c r="E41" s="80">
        <f>[2]Vitória!E41*100</f>
        <v>0.8</v>
      </c>
      <c r="F41" s="80">
        <f>[2]Vitória!F41*100</f>
        <v>0.2</v>
      </c>
      <c r="G41" s="80">
        <f>'[2]Vila Velha'!B41*100</f>
        <v>0.70000000000000007</v>
      </c>
      <c r="H41" s="80">
        <f>'[2]Vila Velha'!C41*100</f>
        <v>1.7000000000000002</v>
      </c>
      <c r="I41" s="80">
        <f>'[2]Vila Velha'!D41*100</f>
        <v>0.6</v>
      </c>
      <c r="J41" s="80">
        <f>'[2]Vila Velha'!E41*100</f>
        <v>0.6</v>
      </c>
      <c r="K41" s="80">
        <f>'[2]Vila Velha'!F41*100</f>
        <v>0.6</v>
      </c>
      <c r="L41" s="80">
        <f>[2]BR!B41*100</f>
        <v>0</v>
      </c>
      <c r="M41" s="80">
        <f>[2]BR!C41*100</f>
        <v>-0.3</v>
      </c>
      <c r="N41" s="80">
        <f>[2]BR!D41*100</f>
        <v>0</v>
      </c>
      <c r="O41" s="80">
        <f>[2]BR!E41*100</f>
        <v>0.1</v>
      </c>
      <c r="P41" s="80">
        <f>[2]BR!F41*100</f>
        <v>0.3</v>
      </c>
      <c r="Q41" s="12">
        <f t="shared" ref="Q41" si="76">Q40*(1+B41/100)</f>
        <v>139.91198100509155</v>
      </c>
      <c r="R41" s="12">
        <f t="shared" ref="R41" si="77">R40*(1+C41/100)</f>
        <v>166.87453254649449</v>
      </c>
      <c r="S41" s="12">
        <f t="shared" ref="S41" si="78">S40*(1+D41/100)</f>
        <v>134.7452183779441</v>
      </c>
      <c r="T41" s="12">
        <f t="shared" ref="T41" si="79">T40*(1+E41/100)</f>
        <v>138.39057141728958</v>
      </c>
      <c r="U41" s="12">
        <f t="shared" ref="U41" si="80">U40*(1+F41/100)</f>
        <v>137.02469300893449</v>
      </c>
      <c r="V41" s="12">
        <f t="shared" ref="V41" si="81">V40*(1+G41/100)</f>
        <v>124.06035287790803</v>
      </c>
      <c r="W41" s="12">
        <f t="shared" ref="W41" si="82">W40*(1+H41/100)</f>
        <v>124.89156197307639</v>
      </c>
      <c r="X41" s="12">
        <f t="shared" ref="X41" si="83">X40*(1+I41/100)</f>
        <v>124.03249265557758</v>
      </c>
      <c r="Y41" s="12">
        <f t="shared" ref="Y41" si="84">Y40*(1+J41/100)</f>
        <v>123.98148833800614</v>
      </c>
      <c r="Z41" s="12">
        <f t="shared" ref="Z41" si="85">Z40*(1+K41/100)</f>
        <v>125.8548984964211</v>
      </c>
      <c r="AA41" s="12">
        <f t="shared" ref="AA41" si="86">AA40*(1+L41/100)</f>
        <v>129.80489694405668</v>
      </c>
      <c r="AB41" s="12">
        <f t="shared" ref="AB41" si="87">AB40*(1+M41/100)</f>
        <v>133.03212242829309</v>
      </c>
      <c r="AC41" s="12">
        <f t="shared" ref="AC41" si="88">AC40*(1+N41/100)</f>
        <v>129.414485996861</v>
      </c>
      <c r="AD41" s="12">
        <f t="shared" ref="AD41" si="89">AD40*(1+O41/100)</f>
        <v>128.78045678604281</v>
      </c>
      <c r="AE41" s="12">
        <f t="shared" ref="AE41" si="90">AE40*(1+P41/100)</f>
        <v>126.3749311184244</v>
      </c>
    </row>
    <row r="42" spans="1:31" s="11" customFormat="1" x14ac:dyDescent="0.25">
      <c r="A42" s="79">
        <v>42248</v>
      </c>
      <c r="B42" s="80">
        <f>[2]Vitória!B42*100</f>
        <v>0.6</v>
      </c>
      <c r="C42" s="80">
        <f>[2]Vitória!C42*100</f>
        <v>-0.89999999999999991</v>
      </c>
      <c r="D42" s="80">
        <f>[2]Vitória!D42*100</f>
        <v>1.5</v>
      </c>
      <c r="E42" s="80">
        <f>[2]Vitória!E42*100</f>
        <v>0.89999999999999991</v>
      </c>
      <c r="F42" s="80">
        <f>[2]Vitória!F42*100</f>
        <v>-0.1</v>
      </c>
      <c r="G42" s="80">
        <f>'[2]Vila Velha'!B42*100</f>
        <v>1.0999999999999999</v>
      </c>
      <c r="H42" s="80">
        <f>'[2]Vila Velha'!C42*100</f>
        <v>2.5</v>
      </c>
      <c r="I42" s="80">
        <f>'[2]Vila Velha'!D42*100</f>
        <v>0.70000000000000007</v>
      </c>
      <c r="J42" s="80">
        <f>'[2]Vila Velha'!E42*100</f>
        <v>0.8</v>
      </c>
      <c r="K42" s="80">
        <f>'[2]Vila Velha'!F42*100</f>
        <v>1.4000000000000001</v>
      </c>
      <c r="L42" s="80">
        <f>[2]BR!B42*100</f>
        <v>-0.1</v>
      </c>
      <c r="M42" s="80">
        <f>[2]BR!C42*100</f>
        <v>-0.5</v>
      </c>
      <c r="N42" s="80">
        <f>[2]BR!D42*100</f>
        <v>0</v>
      </c>
      <c r="O42" s="80">
        <f>[2]BR!E42*100</f>
        <v>0</v>
      </c>
      <c r="P42" s="80">
        <f>[2]BR!F42*100</f>
        <v>0.2</v>
      </c>
      <c r="Q42" s="12">
        <f t="shared" ref="Q42" si="91">Q41*(1+B42/100)</f>
        <v>140.75145289112209</v>
      </c>
      <c r="R42" s="12">
        <f t="shared" ref="R42" si="92">R41*(1+C42/100)</f>
        <v>165.37266175357604</v>
      </c>
      <c r="S42" s="12">
        <f t="shared" ref="S42" si="93">S41*(1+D42/100)</f>
        <v>136.76639665361324</v>
      </c>
      <c r="T42" s="12">
        <f t="shared" ref="T42" si="94">T41*(1+E42/100)</f>
        <v>139.63608656004516</v>
      </c>
      <c r="U42" s="12">
        <f t="shared" ref="U42" si="95">U41*(1+F42/100)</f>
        <v>136.88766831592557</v>
      </c>
      <c r="V42" s="12">
        <f t="shared" ref="V42" si="96">V41*(1+G42/100)</f>
        <v>125.42501675956501</v>
      </c>
      <c r="W42" s="12">
        <f t="shared" ref="W42" si="97">W41*(1+H42/100)</f>
        <v>128.01385102240329</v>
      </c>
      <c r="X42" s="12">
        <f t="shared" ref="X42" si="98">X41*(1+I42/100)</f>
        <v>124.90072010416661</v>
      </c>
      <c r="Y42" s="12">
        <f t="shared" ref="Y42" si="99">Y41*(1+J42/100)</f>
        <v>124.9733402447102</v>
      </c>
      <c r="Z42" s="12">
        <f t="shared" ref="Z42" si="100">Z41*(1+K42/100)</f>
        <v>127.61686707537099</v>
      </c>
      <c r="AA42" s="12">
        <f t="shared" ref="AA42" si="101">AA41*(1+L42/100)</f>
        <v>129.67509204711263</v>
      </c>
      <c r="AB42" s="12">
        <f t="shared" ref="AB42" si="102">AB41*(1+M42/100)</f>
        <v>132.36696181615162</v>
      </c>
      <c r="AC42" s="12">
        <f t="shared" ref="AC42" si="103">AC41*(1+N42/100)</f>
        <v>129.414485996861</v>
      </c>
      <c r="AD42" s="12">
        <f t="shared" ref="AD42" si="104">AD41*(1+O42/100)</f>
        <v>128.78045678604281</v>
      </c>
      <c r="AE42" s="12">
        <f t="shared" ref="AE42" si="105">AE41*(1+P42/100)</f>
        <v>126.62768098066125</v>
      </c>
    </row>
    <row r="43" spans="1:31" s="11" customFormat="1" x14ac:dyDescent="0.25">
      <c r="A43" s="79">
        <v>42278</v>
      </c>
      <c r="B43" s="80">
        <f>[2]Vitória!B43*100</f>
        <v>1.3</v>
      </c>
      <c r="C43" s="80">
        <f>[2]Vitória!C43*100</f>
        <v>3.4000000000000004</v>
      </c>
      <c r="D43" s="80">
        <f>[2]Vitória!D43*100</f>
        <v>1</v>
      </c>
      <c r="E43" s="80">
        <f>[2]Vitória!E43*100</f>
        <v>1</v>
      </c>
      <c r="F43" s="80">
        <f>[2]Vitória!F43*100</f>
        <v>-0.1</v>
      </c>
      <c r="G43" s="80">
        <f>'[2]Vila Velha'!B43*100</f>
        <v>0.6</v>
      </c>
      <c r="H43" s="80">
        <f>'[2]Vila Velha'!C43*100</f>
        <v>1.9</v>
      </c>
      <c r="I43" s="80">
        <f>'[2]Vila Velha'!D43*100</f>
        <v>0.4</v>
      </c>
      <c r="J43" s="80">
        <f>'[2]Vila Velha'!E43*100</f>
        <v>0.2</v>
      </c>
      <c r="K43" s="80">
        <f>'[2]Vila Velha'!F43*100</f>
        <v>0.8</v>
      </c>
      <c r="L43" s="80">
        <f>[2]BR!B43*100</f>
        <v>0</v>
      </c>
      <c r="M43" s="80">
        <f>[2]BR!C43*100</f>
        <v>-0.2</v>
      </c>
      <c r="N43" s="80">
        <f>[2]BR!D43*100</f>
        <v>0</v>
      </c>
      <c r="O43" s="80">
        <f>[2]BR!E43*100</f>
        <v>0.1</v>
      </c>
      <c r="P43" s="80">
        <f>[2]BR!F43*100</f>
        <v>0.1</v>
      </c>
      <c r="Q43" s="12">
        <f t="shared" ref="Q43" si="106">Q42*(1+B43/100)</f>
        <v>142.58122177870666</v>
      </c>
      <c r="R43" s="12">
        <f t="shared" ref="R43" si="107">R42*(1+C43/100)</f>
        <v>170.99533225319763</v>
      </c>
      <c r="S43" s="12">
        <f t="shared" ref="S43" si="108">S42*(1+D43/100)</f>
        <v>138.13406062014937</v>
      </c>
      <c r="T43" s="12">
        <f t="shared" ref="T43" si="109">T42*(1+E43/100)</f>
        <v>141.03244742564561</v>
      </c>
      <c r="U43" s="12">
        <f t="shared" ref="U43" si="110">U42*(1+F43/100)</f>
        <v>136.75078064760964</v>
      </c>
      <c r="V43" s="12">
        <f t="shared" ref="V43" si="111">V42*(1+G43/100)</f>
        <v>126.1775668601224</v>
      </c>
      <c r="W43" s="12">
        <f t="shared" ref="W43" si="112">W42*(1+H43/100)</f>
        <v>130.44611419182894</v>
      </c>
      <c r="X43" s="12">
        <f t="shared" ref="X43" si="113">X42*(1+I43/100)</f>
        <v>125.40032298458327</v>
      </c>
      <c r="Y43" s="12">
        <f t="shared" ref="Y43" si="114">Y42*(1+J43/100)</f>
        <v>125.22328692519962</v>
      </c>
      <c r="Z43" s="12">
        <f t="shared" ref="Z43" si="115">Z42*(1+K43/100)</f>
        <v>128.63780201197395</v>
      </c>
      <c r="AA43" s="12">
        <f t="shared" ref="AA43" si="116">AA42*(1+L43/100)</f>
        <v>129.67509204711263</v>
      </c>
      <c r="AB43" s="12">
        <f t="shared" ref="AB43" si="117">AB42*(1+M43/100)</f>
        <v>132.10222789251932</v>
      </c>
      <c r="AC43" s="12">
        <f t="shared" ref="AC43" si="118">AC42*(1+N43/100)</f>
        <v>129.414485996861</v>
      </c>
      <c r="AD43" s="12">
        <f t="shared" ref="AD43" si="119">AD42*(1+O43/100)</f>
        <v>128.90923724282882</v>
      </c>
      <c r="AE43" s="12">
        <f t="shared" ref="AE43" si="120">AE42*(1+P43/100)</f>
        <v>126.7543086616419</v>
      </c>
    </row>
    <row r="44" spans="1:31" s="11" customFormat="1" x14ac:dyDescent="0.25">
      <c r="A44" s="79">
        <v>42309</v>
      </c>
      <c r="B44" s="80">
        <f>[2]Vitória!B44*100</f>
        <v>1.3</v>
      </c>
      <c r="C44" s="80">
        <f>[2]Vitória!C44*100</f>
        <v>3.4000000000000004</v>
      </c>
      <c r="D44" s="80">
        <f>[2]Vitória!D44*100</f>
        <v>1</v>
      </c>
      <c r="E44" s="80">
        <f>[2]Vitória!E44*100</f>
        <v>1</v>
      </c>
      <c r="F44" s="80">
        <f>[2]Vitória!F44*100</f>
        <v>-0.1</v>
      </c>
      <c r="G44" s="80">
        <f>'[2]Vila Velha'!B44*100</f>
        <v>0.6</v>
      </c>
      <c r="H44" s="80">
        <f>'[2]Vila Velha'!C44*100</f>
        <v>1.9</v>
      </c>
      <c r="I44" s="80">
        <f>'[2]Vila Velha'!D44*100</f>
        <v>0.4</v>
      </c>
      <c r="J44" s="80">
        <f>'[2]Vila Velha'!E44*100</f>
        <v>0.2</v>
      </c>
      <c r="K44" s="80">
        <f>'[2]Vila Velha'!F44*100</f>
        <v>0.8</v>
      </c>
      <c r="L44" s="80">
        <f>[2]BR!B44*100</f>
        <v>0</v>
      </c>
      <c r="M44" s="80">
        <f>[2]BR!C44*100</f>
        <v>-0.2</v>
      </c>
      <c r="N44" s="80">
        <f>[2]BR!D44*100</f>
        <v>0</v>
      </c>
      <c r="O44" s="80">
        <f>[2]BR!E44*100</f>
        <v>0.1</v>
      </c>
      <c r="P44" s="80">
        <f>[2]BR!F44*100</f>
        <v>0.1</v>
      </c>
      <c r="Q44" s="12">
        <f t="shared" ref="Q44:Q48" si="121">Q43*(1+B44/100)</f>
        <v>144.43477766182983</v>
      </c>
      <c r="R44" s="12">
        <f t="shared" ref="R44:R48" si="122">R43*(1+C44/100)</f>
        <v>176.80917354980636</v>
      </c>
      <c r="S44" s="12">
        <f t="shared" ref="S44:S48" si="123">S43*(1+D44/100)</f>
        <v>139.51540122635086</v>
      </c>
      <c r="T44" s="12">
        <f t="shared" ref="T44:T48" si="124">T43*(1+E44/100)</f>
        <v>142.44277189990208</v>
      </c>
      <c r="U44" s="12">
        <f t="shared" ref="U44:U48" si="125">U43*(1+F44/100)</f>
        <v>136.61402986696203</v>
      </c>
      <c r="V44" s="12">
        <f t="shared" ref="V44:V48" si="126">V43*(1+G44/100)</f>
        <v>126.93463226128313</v>
      </c>
      <c r="W44" s="12">
        <f t="shared" ref="W44:W48" si="127">W43*(1+H44/100)</f>
        <v>132.92459036147369</v>
      </c>
      <c r="X44" s="12">
        <f t="shared" ref="X44:X48" si="128">X43*(1+I44/100)</f>
        <v>125.9019242765216</v>
      </c>
      <c r="Y44" s="12">
        <f t="shared" ref="Y44:Y48" si="129">Y43*(1+J44/100)</f>
        <v>125.47373349905001</v>
      </c>
      <c r="Z44" s="12">
        <f t="shared" ref="Z44:Z48" si="130">Z43*(1+K44/100)</f>
        <v>129.66690442806973</v>
      </c>
      <c r="AA44" s="12">
        <f t="shared" ref="AA44:AA48" si="131">AA43*(1+L44/100)</f>
        <v>129.67509204711263</v>
      </c>
      <c r="AB44" s="12">
        <f t="shared" ref="AB44:AB48" si="132">AB43*(1+M44/100)</f>
        <v>131.83802343673429</v>
      </c>
      <c r="AC44" s="12">
        <f t="shared" ref="AC44:AC48" si="133">AC43*(1+N44/100)</f>
        <v>129.414485996861</v>
      </c>
      <c r="AD44" s="12">
        <f t="shared" ref="AD44:AD48" si="134">AD43*(1+O44/100)</f>
        <v>129.03814648007165</v>
      </c>
      <c r="AE44" s="12">
        <f t="shared" ref="AE44:AE48" si="135">AE43*(1+P44/100)</f>
        <v>126.88106297030353</v>
      </c>
    </row>
    <row r="45" spans="1:31" s="11" customFormat="1" x14ac:dyDescent="0.25">
      <c r="A45" s="79">
        <v>42339</v>
      </c>
      <c r="B45" s="80">
        <f>[2]Vitória!B45*100</f>
        <v>-0.2</v>
      </c>
      <c r="C45" s="80">
        <f>[2]Vitória!C45*100</f>
        <v>-0.1</v>
      </c>
      <c r="D45" s="80">
        <f>[2]Vitória!D45*100</f>
        <v>-0.70000000000000007</v>
      </c>
      <c r="E45" s="80">
        <f>[2]Vitória!E45*100</f>
        <v>0.1</v>
      </c>
      <c r="F45" s="80">
        <f>[2]Vitória!F45*100</f>
        <v>0.1</v>
      </c>
      <c r="G45" s="80">
        <f>'[2]Vila Velha'!B45*100</f>
        <v>0.2</v>
      </c>
      <c r="H45" s="80">
        <f>'[2]Vila Velha'!C45*100</f>
        <v>0.1</v>
      </c>
      <c r="I45" s="80">
        <f>'[2]Vila Velha'!D45*100</f>
        <v>0.2</v>
      </c>
      <c r="J45" s="80">
        <f>'[2]Vila Velha'!E45*100</f>
        <v>0.2</v>
      </c>
      <c r="K45" s="80">
        <f>'[2]Vila Velha'!F45*100</f>
        <v>0.8</v>
      </c>
      <c r="L45" s="80">
        <f>[2]BR!B45*100</f>
        <v>0</v>
      </c>
      <c r="M45" s="80">
        <f>[2]BR!C45*100</f>
        <v>0</v>
      </c>
      <c r="N45" s="80">
        <f>[2]BR!D45*100</f>
        <v>-0.1</v>
      </c>
      <c r="O45" s="80">
        <f>[2]BR!E45*100</f>
        <v>0</v>
      </c>
      <c r="P45" s="80">
        <f>[2]BR!F45*100</f>
        <v>-0.2</v>
      </c>
      <c r="Q45" s="12">
        <f t="shared" si="121"/>
        <v>144.14590810650617</v>
      </c>
      <c r="R45" s="12">
        <f t="shared" si="122"/>
        <v>176.63236437625656</v>
      </c>
      <c r="S45" s="12">
        <f t="shared" si="123"/>
        <v>138.53879341776641</v>
      </c>
      <c r="T45" s="12">
        <f t="shared" si="124"/>
        <v>142.58521467180196</v>
      </c>
      <c r="U45" s="12">
        <f t="shared" si="125"/>
        <v>136.75064389682896</v>
      </c>
      <c r="V45" s="12">
        <f t="shared" si="126"/>
        <v>127.18850152580569</v>
      </c>
      <c r="W45" s="12">
        <f t="shared" si="127"/>
        <v>133.05751495183515</v>
      </c>
      <c r="X45" s="12">
        <f t="shared" si="128"/>
        <v>126.15372812507464</v>
      </c>
      <c r="Y45" s="12">
        <f t="shared" si="129"/>
        <v>125.72468096604811</v>
      </c>
      <c r="Z45" s="12">
        <f t="shared" si="130"/>
        <v>130.70423966349429</v>
      </c>
      <c r="AA45" s="12">
        <f t="shared" si="131"/>
        <v>129.67509204711263</v>
      </c>
      <c r="AB45" s="12">
        <f t="shared" si="132"/>
        <v>131.83802343673429</v>
      </c>
      <c r="AC45" s="12">
        <f t="shared" si="133"/>
        <v>129.28507151086416</v>
      </c>
      <c r="AD45" s="12">
        <f t="shared" si="134"/>
        <v>129.03814648007165</v>
      </c>
      <c r="AE45" s="12">
        <f t="shared" si="135"/>
        <v>126.62730084436292</v>
      </c>
    </row>
    <row r="46" spans="1:31" s="87" customFormat="1" x14ac:dyDescent="0.25">
      <c r="A46" s="86">
        <v>42370</v>
      </c>
      <c r="B46" s="66">
        <f>[2]Vitória!B46*100</f>
        <v>-0.4</v>
      </c>
      <c r="C46" s="66">
        <f>[2]Vitória!C46*100</f>
        <v>-2.1</v>
      </c>
      <c r="D46" s="66">
        <f>[2]Vitória!D46*100</f>
        <v>-0.3</v>
      </c>
      <c r="E46" s="66">
        <f>[2]Vitória!E46*100</f>
        <v>0.3</v>
      </c>
      <c r="F46" s="66">
        <f>[2]Vitória!F46*100</f>
        <v>0.3</v>
      </c>
      <c r="G46" s="66">
        <f>'[2]Vila Velha'!B46*100</f>
        <v>0.5</v>
      </c>
      <c r="H46" s="66">
        <f>'[2]Vila Velha'!C46*100</f>
        <v>0.6</v>
      </c>
      <c r="I46" s="66">
        <f>'[2]Vila Velha'!D46*100</f>
        <v>0.1</v>
      </c>
      <c r="J46" s="66">
        <f>'[2]Vila Velha'!E46*100</f>
        <v>0.70000000000000007</v>
      </c>
      <c r="K46" s="66">
        <f>'[2]Vila Velha'!F46*100</f>
        <v>1.3</v>
      </c>
      <c r="L46" s="66">
        <f>[2]BR!B46*100</f>
        <v>-0.1</v>
      </c>
      <c r="M46" s="66">
        <f>[2]BR!C46*100</f>
        <v>0.1</v>
      </c>
      <c r="N46" s="66">
        <f>[2]BR!D46*100</f>
        <v>-0.2</v>
      </c>
      <c r="O46" s="66">
        <f>[2]BR!E46*100</f>
        <v>-0.1</v>
      </c>
      <c r="P46" s="66">
        <f>[2]BR!F46*100</f>
        <v>-0.2</v>
      </c>
      <c r="Q46" s="67">
        <f t="shared" si="121"/>
        <v>143.56932447408013</v>
      </c>
      <c r="R46" s="67">
        <f t="shared" si="122"/>
        <v>172.92308472435516</v>
      </c>
      <c r="S46" s="67">
        <f t="shared" si="123"/>
        <v>138.1231770375131</v>
      </c>
      <c r="T46" s="67">
        <f t="shared" si="124"/>
        <v>143.01297031581734</v>
      </c>
      <c r="U46" s="67">
        <f t="shared" si="125"/>
        <v>137.16089582851944</v>
      </c>
      <c r="V46" s="67">
        <f t="shared" si="126"/>
        <v>127.8244440334347</v>
      </c>
      <c r="W46" s="67">
        <f t="shared" si="127"/>
        <v>133.85586004154615</v>
      </c>
      <c r="X46" s="67">
        <f t="shared" si="128"/>
        <v>126.2798818531997</v>
      </c>
      <c r="Y46" s="67">
        <f t="shared" si="129"/>
        <v>126.60475373281044</v>
      </c>
      <c r="Z46" s="67">
        <f t="shared" si="130"/>
        <v>132.40339477911971</v>
      </c>
      <c r="AA46" s="67">
        <f t="shared" si="131"/>
        <v>129.54541695506552</v>
      </c>
      <c r="AB46" s="67">
        <f t="shared" si="132"/>
        <v>131.96986146017102</v>
      </c>
      <c r="AC46" s="67">
        <f t="shared" si="133"/>
        <v>129.02650136784243</v>
      </c>
      <c r="AD46" s="67">
        <f t="shared" si="134"/>
        <v>128.90910833359158</v>
      </c>
      <c r="AE46" s="67">
        <f t="shared" si="135"/>
        <v>126.3740462426742</v>
      </c>
    </row>
    <row r="47" spans="1:31" s="87" customFormat="1" x14ac:dyDescent="0.25">
      <c r="A47" s="86">
        <v>42401</v>
      </c>
      <c r="B47" s="66">
        <f>[2]Vitória!B47*100</f>
        <v>-0.1</v>
      </c>
      <c r="C47" s="66">
        <f>[2]Vitória!C47*100</f>
        <v>-1.2</v>
      </c>
      <c r="D47" s="66">
        <f>[2]Vitória!D47*100</f>
        <v>-0.3</v>
      </c>
      <c r="E47" s="66">
        <f>[2]Vitória!E47*100</f>
        <v>0.5</v>
      </c>
      <c r="F47" s="66">
        <f>[2]Vitória!F47*100</f>
        <v>0.3</v>
      </c>
      <c r="G47" s="66">
        <f>'[2]Vila Velha'!B47*100</f>
        <v>0.4</v>
      </c>
      <c r="H47" s="66">
        <f>'[2]Vila Velha'!C47*100</f>
        <v>0.6</v>
      </c>
      <c r="I47" s="66">
        <f>'[2]Vila Velha'!D47*100</f>
        <v>0</v>
      </c>
      <c r="J47" s="66">
        <f>'[2]Vila Velha'!E47*100</f>
        <v>0.5</v>
      </c>
      <c r="K47" s="66">
        <f>'[2]Vila Velha'!F47*100</f>
        <v>1.1000000000000001</v>
      </c>
      <c r="L47" s="66">
        <f>[2]BR!B47*100</f>
        <v>-0.1</v>
      </c>
      <c r="M47" s="66">
        <f>[2]BR!C47*100</f>
        <v>0.1</v>
      </c>
      <c r="N47" s="66">
        <f>[2]BR!D47*100</f>
        <v>-0.1</v>
      </c>
      <c r="O47" s="66">
        <f>[2]BR!E47*100</f>
        <v>-0.1</v>
      </c>
      <c r="P47" s="66">
        <f>[2]BR!F47*100</f>
        <v>-0.3</v>
      </c>
      <c r="Q47" s="67">
        <f t="shared" si="121"/>
        <v>143.42575514960606</v>
      </c>
      <c r="R47" s="67">
        <f t="shared" si="122"/>
        <v>170.8480077076629</v>
      </c>
      <c r="S47" s="67">
        <f t="shared" si="123"/>
        <v>137.70880750640057</v>
      </c>
      <c r="T47" s="67">
        <f t="shared" si="124"/>
        <v>143.7280351673964</v>
      </c>
      <c r="U47" s="67">
        <f t="shared" si="125"/>
        <v>137.57237851600499</v>
      </c>
      <c r="V47" s="67">
        <f t="shared" si="126"/>
        <v>128.33574180956845</v>
      </c>
      <c r="W47" s="67">
        <f t="shared" si="127"/>
        <v>134.65899520179542</v>
      </c>
      <c r="X47" s="67">
        <f t="shared" si="128"/>
        <v>126.2798818531997</v>
      </c>
      <c r="Y47" s="67">
        <f t="shared" si="129"/>
        <v>127.23777750147447</v>
      </c>
      <c r="Z47" s="67">
        <f t="shared" si="130"/>
        <v>133.85983212169</v>
      </c>
      <c r="AA47" s="67">
        <f t="shared" si="131"/>
        <v>129.41587153811045</v>
      </c>
      <c r="AB47" s="67">
        <f t="shared" si="132"/>
        <v>132.10183132163118</v>
      </c>
      <c r="AC47" s="67">
        <f t="shared" si="133"/>
        <v>128.8974748664746</v>
      </c>
      <c r="AD47" s="67">
        <f t="shared" si="134"/>
        <v>128.78019922525797</v>
      </c>
      <c r="AE47" s="67">
        <f t="shared" si="135"/>
        <v>125.99492410394618</v>
      </c>
    </row>
    <row r="48" spans="1:31" s="87" customFormat="1" x14ac:dyDescent="0.25">
      <c r="A48" s="86">
        <v>42430</v>
      </c>
      <c r="B48" s="66">
        <f>[2]Vitória!B48*100</f>
        <v>0.5</v>
      </c>
      <c r="C48" s="66">
        <f>[2]Vitória!C48*100</f>
        <v>1.9</v>
      </c>
      <c r="D48" s="66">
        <f>[2]Vitória!D48*100</f>
        <v>-0.2</v>
      </c>
      <c r="E48" s="66">
        <f>[2]Vitória!E48*100</f>
        <v>0.6</v>
      </c>
      <c r="F48" s="66">
        <f>[2]Vitória!F48*100</f>
        <v>0.1</v>
      </c>
      <c r="G48" s="66">
        <f>'[2]Vila Velha'!B48*100</f>
        <v>0.1</v>
      </c>
      <c r="H48" s="66">
        <f>'[2]Vila Velha'!C48*100</f>
        <v>-0.3</v>
      </c>
      <c r="I48" s="66">
        <f>'[2]Vila Velha'!D48*100</f>
        <v>0.2</v>
      </c>
      <c r="J48" s="66">
        <f>'[2]Vila Velha'!E48*100</f>
        <v>0.3</v>
      </c>
      <c r="K48" s="66">
        <f>'[2]Vila Velha'!F48*100</f>
        <v>0.3</v>
      </c>
      <c r="L48" s="66">
        <f>[2]BR!B48*100</f>
        <v>0</v>
      </c>
      <c r="M48" s="66">
        <f>[2]BR!C48*100</f>
        <v>0</v>
      </c>
      <c r="N48" s="66">
        <f>[2]BR!D48*100</f>
        <v>0</v>
      </c>
      <c r="O48" s="66">
        <f>[2]BR!E48*100</f>
        <v>0</v>
      </c>
      <c r="P48" s="66">
        <f>[2]BR!F48*100</f>
        <v>0.1</v>
      </c>
      <c r="Q48" s="67">
        <f t="shared" si="121"/>
        <v>144.14288392535408</v>
      </c>
      <c r="R48" s="67">
        <f t="shared" si="122"/>
        <v>174.09411985410847</v>
      </c>
      <c r="S48" s="67">
        <f t="shared" si="123"/>
        <v>137.43338989138778</v>
      </c>
      <c r="T48" s="67">
        <f t="shared" si="124"/>
        <v>144.59040337840077</v>
      </c>
      <c r="U48" s="67">
        <f t="shared" si="125"/>
        <v>137.70995089452097</v>
      </c>
      <c r="V48" s="67">
        <f t="shared" si="126"/>
        <v>128.46407755137801</v>
      </c>
      <c r="W48" s="67">
        <f t="shared" si="127"/>
        <v>134.25501821619002</v>
      </c>
      <c r="X48" s="67">
        <f t="shared" si="128"/>
        <v>126.5324416169061</v>
      </c>
      <c r="Y48" s="67">
        <f t="shared" si="129"/>
        <v>127.61949083397887</v>
      </c>
      <c r="Z48" s="67">
        <f t="shared" si="130"/>
        <v>134.26141161805506</v>
      </c>
      <c r="AA48" s="67">
        <f t="shared" si="131"/>
        <v>129.41587153811045</v>
      </c>
      <c r="AB48" s="67">
        <f t="shared" si="132"/>
        <v>132.10183132163118</v>
      </c>
      <c r="AC48" s="67">
        <f t="shared" si="133"/>
        <v>128.8974748664746</v>
      </c>
      <c r="AD48" s="67">
        <f t="shared" si="134"/>
        <v>128.78019922525797</v>
      </c>
      <c r="AE48" s="67">
        <f t="shared" si="135"/>
        <v>126.12091902805011</v>
      </c>
    </row>
    <row r="49" spans="1:31" s="87" customFormat="1" x14ac:dyDescent="0.25">
      <c r="A49" s="86">
        <v>42461</v>
      </c>
      <c r="B49" s="66">
        <f>[2]Vitória!B49*100</f>
        <v>0.8</v>
      </c>
      <c r="C49" s="66">
        <f>[2]Vitória!C49*100</f>
        <v>3</v>
      </c>
      <c r="D49" s="66">
        <f>[2]Vitória!D49*100</f>
        <v>0</v>
      </c>
      <c r="E49" s="66">
        <f>[2]Vitória!E49*100</f>
        <v>0.6</v>
      </c>
      <c r="F49" s="66">
        <f>[2]Vitória!F49*100</f>
        <v>0.1</v>
      </c>
      <c r="G49" s="66">
        <f>'[2]Vila Velha'!B49*100</f>
        <v>0.1</v>
      </c>
      <c r="H49" s="66">
        <f>'[2]Vila Velha'!C49*100</f>
        <v>0.3</v>
      </c>
      <c r="I49" s="66">
        <f>'[2]Vila Velha'!D49*100</f>
        <v>0.3</v>
      </c>
      <c r="J49" s="66">
        <f>'[2]Vila Velha'!E49*100</f>
        <v>-0.1</v>
      </c>
      <c r="K49" s="66">
        <f>'[2]Vila Velha'!F49*100</f>
        <v>-0.1</v>
      </c>
      <c r="L49" s="66">
        <f>[2]BR!B49*100</f>
        <v>0.1</v>
      </c>
      <c r="M49" s="66">
        <f>[2]BR!C49*100</f>
        <v>0</v>
      </c>
      <c r="N49" s="66">
        <f>[2]BR!D49*100</f>
        <v>0.1</v>
      </c>
      <c r="O49" s="66">
        <f>[2]BR!E49*100</f>
        <v>0.1</v>
      </c>
      <c r="P49" s="66">
        <f>[2]BR!F49*100</f>
        <v>0.3</v>
      </c>
      <c r="Q49" s="67">
        <f t="shared" ref="Q49:Q52" si="136">Q48*(1+B49/100)</f>
        <v>145.29602699675692</v>
      </c>
      <c r="R49" s="67">
        <f t="shared" ref="R49:R52" si="137">R48*(1+C49/100)</f>
        <v>179.31694344973172</v>
      </c>
      <c r="S49" s="67">
        <f t="shared" ref="S49:S52" si="138">S48*(1+D49/100)</f>
        <v>137.43338989138778</v>
      </c>
      <c r="T49" s="67">
        <f t="shared" ref="T49:T52" si="139">T48*(1+E49/100)</f>
        <v>145.45794579867118</v>
      </c>
      <c r="U49" s="67">
        <f t="shared" ref="U49:U52" si="140">U48*(1+F49/100)</f>
        <v>137.84766084541548</v>
      </c>
      <c r="V49" s="67">
        <f t="shared" ref="V49:V52" si="141">V48*(1+G49/100)</f>
        <v>128.59254162892938</v>
      </c>
      <c r="W49" s="67">
        <f t="shared" ref="W49:W52" si="142">W48*(1+H49/100)</f>
        <v>134.65778327083859</v>
      </c>
      <c r="X49" s="67">
        <f t="shared" ref="X49:X52" si="143">X48*(1+I49/100)</f>
        <v>126.9120389417568</v>
      </c>
      <c r="Y49" s="67">
        <f t="shared" ref="Y49:Y52" si="144">Y48*(1+J49/100)</f>
        <v>127.49187134314489</v>
      </c>
      <c r="Z49" s="67">
        <f t="shared" ref="Z49:Z52" si="145">Z48*(1+K49/100)</f>
        <v>134.12715020643702</v>
      </c>
      <c r="AA49" s="67">
        <f t="shared" ref="AA49:AA52" si="146">AA48*(1+L49/100)</f>
        <v>129.54528740964855</v>
      </c>
      <c r="AB49" s="67">
        <f t="shared" ref="AB49:AB52" si="147">AB48*(1+M49/100)</f>
        <v>132.10183132163118</v>
      </c>
      <c r="AC49" s="67">
        <f t="shared" ref="AC49:AC52" si="148">AC48*(1+N49/100)</f>
        <v>129.02637234134104</v>
      </c>
      <c r="AD49" s="67">
        <f t="shared" ref="AD49:AD52" si="149">AD48*(1+O49/100)</f>
        <v>128.90897942448322</v>
      </c>
      <c r="AE49" s="67">
        <f t="shared" ref="AE49:AE52" si="150">AE48*(1+P49/100)</f>
        <v>126.49928178513424</v>
      </c>
    </row>
    <row r="50" spans="1:31" s="87" customFormat="1" x14ac:dyDescent="0.25">
      <c r="A50" s="86">
        <v>42491</v>
      </c>
      <c r="B50" s="66">
        <f>[2]Vitória!B50*100</f>
        <v>1.3</v>
      </c>
      <c r="C50" s="66">
        <f>[2]Vitória!C50*100</f>
        <v>3.2</v>
      </c>
      <c r="D50" s="66">
        <f>[2]Vitória!D50*100</f>
        <v>0.8</v>
      </c>
      <c r="E50" s="66">
        <f>[2]Vitória!E50*100</f>
        <v>1.1000000000000001</v>
      </c>
      <c r="F50" s="66">
        <f>[2]Vitória!F50*100</f>
        <v>0.5</v>
      </c>
      <c r="G50" s="66">
        <f>'[2]Vila Velha'!B50*100</f>
        <v>0</v>
      </c>
      <c r="H50" s="66">
        <f>'[2]Vila Velha'!C50*100</f>
        <v>-0.5</v>
      </c>
      <c r="I50" s="66">
        <f>'[2]Vila Velha'!D50*100</f>
        <v>0.3</v>
      </c>
      <c r="J50" s="66">
        <f>'[2]Vila Velha'!E50*100</f>
        <v>0</v>
      </c>
      <c r="K50" s="66">
        <f>'[2]Vila Velha'!F50*100</f>
        <v>-0.1</v>
      </c>
      <c r="L50" s="66">
        <f>[2]BR!B50*100</f>
        <v>0.1</v>
      </c>
      <c r="M50" s="66">
        <f>[2]BR!C50*100</f>
        <v>0.1</v>
      </c>
      <c r="N50" s="66">
        <f>[2]BR!D50*100</f>
        <v>-0.1</v>
      </c>
      <c r="O50" s="66">
        <f>[2]BR!E50*100</f>
        <v>0.1</v>
      </c>
      <c r="P50" s="66">
        <f>[2]BR!F50*100</f>
        <v>0.2</v>
      </c>
      <c r="Q50" s="67">
        <f t="shared" si="136"/>
        <v>147.18487534771475</v>
      </c>
      <c r="R50" s="67">
        <f t="shared" si="137"/>
        <v>185.05508564012314</v>
      </c>
      <c r="S50" s="67">
        <f t="shared" si="138"/>
        <v>138.53285701051888</v>
      </c>
      <c r="T50" s="67">
        <f t="shared" si="139"/>
        <v>147.05798320245654</v>
      </c>
      <c r="U50" s="67">
        <f t="shared" si="140"/>
        <v>138.53689914964255</v>
      </c>
      <c r="V50" s="67">
        <f t="shared" si="141"/>
        <v>128.59254162892938</v>
      </c>
      <c r="W50" s="67">
        <f t="shared" si="142"/>
        <v>133.98449435448441</v>
      </c>
      <c r="X50" s="67">
        <f t="shared" si="143"/>
        <v>127.29277505858207</v>
      </c>
      <c r="Y50" s="67">
        <f t="shared" si="144"/>
        <v>127.49187134314489</v>
      </c>
      <c r="Z50" s="67">
        <f t="shared" si="145"/>
        <v>133.99302305623058</v>
      </c>
      <c r="AA50" s="67">
        <f t="shared" si="146"/>
        <v>129.67483269705818</v>
      </c>
      <c r="AB50" s="67">
        <f t="shared" si="147"/>
        <v>132.2339331529528</v>
      </c>
      <c r="AC50" s="67">
        <f t="shared" si="148"/>
        <v>128.8973459689997</v>
      </c>
      <c r="AD50" s="67">
        <f t="shared" si="149"/>
        <v>129.03788840390769</v>
      </c>
      <c r="AE50" s="67">
        <f t="shared" si="150"/>
        <v>126.75228034870452</v>
      </c>
    </row>
    <row r="51" spans="1:31" s="87" customFormat="1" x14ac:dyDescent="0.25">
      <c r="A51" s="86">
        <v>42522</v>
      </c>
      <c r="B51" s="66">
        <f>[2]Vitória!B51*100</f>
        <v>0.5</v>
      </c>
      <c r="C51" s="66">
        <f>[2]Vitória!C51*100</f>
        <v>0.1</v>
      </c>
      <c r="D51" s="66">
        <f>[2]Vitória!D51*100</f>
        <v>0.6</v>
      </c>
      <c r="E51" s="66">
        <f>[2]Vitória!E51*100</f>
        <v>0.6</v>
      </c>
      <c r="F51" s="66">
        <f>[2]Vitória!F51*100</f>
        <v>0.8</v>
      </c>
      <c r="G51" s="66">
        <f>'[2]Vila Velha'!B51*100</f>
        <v>0.1</v>
      </c>
      <c r="H51" s="66">
        <f>'[2]Vila Velha'!C51*100</f>
        <v>-1</v>
      </c>
      <c r="I51" s="66">
        <f>'[2]Vila Velha'!D51*100</f>
        <v>0.2</v>
      </c>
      <c r="J51" s="66">
        <f>'[2]Vila Velha'!E51*100</f>
        <v>0.4</v>
      </c>
      <c r="K51" s="66">
        <f>'[2]Vila Velha'!F51*100</f>
        <v>0.1</v>
      </c>
      <c r="L51" s="66">
        <f>[2]BR!B51*100</f>
        <v>0</v>
      </c>
      <c r="M51" s="66">
        <f>[2]BR!C51*100</f>
        <v>-0.2</v>
      </c>
      <c r="N51" s="66">
        <f>[2]BR!D51*100</f>
        <v>0.1</v>
      </c>
      <c r="O51" s="66">
        <f>[2]BR!E51*100</f>
        <v>0.1</v>
      </c>
      <c r="P51" s="66">
        <f>[2]BR!F51*100</f>
        <v>0.1</v>
      </c>
      <c r="Q51" s="67">
        <f t="shared" si="136"/>
        <v>147.9207997244533</v>
      </c>
      <c r="R51" s="67">
        <f t="shared" si="137"/>
        <v>185.24014072576324</v>
      </c>
      <c r="S51" s="67">
        <f t="shared" si="138"/>
        <v>139.36405415258199</v>
      </c>
      <c r="T51" s="67">
        <f t="shared" si="139"/>
        <v>147.94033110167129</v>
      </c>
      <c r="U51" s="67">
        <f t="shared" si="140"/>
        <v>139.64519434283969</v>
      </c>
      <c r="V51" s="67">
        <f t="shared" si="141"/>
        <v>128.72113417055829</v>
      </c>
      <c r="W51" s="67">
        <f t="shared" si="142"/>
        <v>132.64464941093956</v>
      </c>
      <c r="X51" s="67">
        <f t="shared" si="143"/>
        <v>127.54736060869924</v>
      </c>
      <c r="Y51" s="67">
        <f t="shared" si="144"/>
        <v>128.00183882851746</v>
      </c>
      <c r="Z51" s="67">
        <f t="shared" si="145"/>
        <v>134.12701607928679</v>
      </c>
      <c r="AA51" s="67">
        <f t="shared" si="146"/>
        <v>129.67483269705818</v>
      </c>
      <c r="AB51" s="67">
        <f t="shared" si="147"/>
        <v>131.96946528664691</v>
      </c>
      <c r="AC51" s="67">
        <f t="shared" si="148"/>
        <v>129.0262433149687</v>
      </c>
      <c r="AD51" s="67">
        <f t="shared" si="149"/>
        <v>129.16692629231159</v>
      </c>
      <c r="AE51" s="67">
        <f t="shared" si="150"/>
        <v>126.87903262905321</v>
      </c>
    </row>
    <row r="52" spans="1:31" x14ac:dyDescent="0.25">
      <c r="A52" s="86">
        <v>42552</v>
      </c>
      <c r="B52" s="66">
        <f>[2]Vitória!B52*100</f>
        <v>0.6</v>
      </c>
      <c r="C52" s="66">
        <f>[2]Vitória!C52*100</f>
        <v>-0.1</v>
      </c>
      <c r="D52" s="66">
        <f>[2]Vitória!D52*100</f>
        <v>0.89999999999999991</v>
      </c>
      <c r="E52" s="66">
        <f>[2]Vitória!E52*100</f>
        <v>0.5</v>
      </c>
      <c r="F52" s="66">
        <f>[2]Vitória!F52*100</f>
        <v>1</v>
      </c>
      <c r="G52" s="66">
        <f>'[2]Vila Velha'!B52*100</f>
        <v>0.1</v>
      </c>
      <c r="H52" s="66">
        <f>'[2]Vila Velha'!C52*100</f>
        <v>-1.0999999999999999</v>
      </c>
      <c r="I52" s="66">
        <f>'[2]Vila Velha'!D52*100</f>
        <v>0.1</v>
      </c>
      <c r="J52" s="66">
        <f>'[2]Vila Velha'!E52*100</f>
        <v>0.6</v>
      </c>
      <c r="K52" s="66">
        <f>'[2]Vila Velha'!F52*100</f>
        <v>0.1</v>
      </c>
      <c r="L52" s="66">
        <f>[2]BR!B52*100</f>
        <v>0.1</v>
      </c>
      <c r="M52" s="66">
        <f>[2]BR!C52*100</f>
        <v>-0.1</v>
      </c>
      <c r="N52" s="66">
        <f>[2]BR!D52*100</f>
        <v>0.1</v>
      </c>
      <c r="O52" s="66">
        <f>[2]BR!E52*100</f>
        <v>0.1</v>
      </c>
      <c r="P52" s="66">
        <f>[2]BR!F52*100</f>
        <v>0.1</v>
      </c>
      <c r="Q52" s="67">
        <f t="shared" si="136"/>
        <v>148.80832452280004</v>
      </c>
      <c r="R52" s="67">
        <f t="shared" si="137"/>
        <v>185.05490058503747</v>
      </c>
      <c r="S52" s="67">
        <f t="shared" si="138"/>
        <v>140.61833063995522</v>
      </c>
      <c r="T52" s="67">
        <f t="shared" si="139"/>
        <v>148.68003275717962</v>
      </c>
      <c r="U52" s="67">
        <f t="shared" si="140"/>
        <v>141.04164628626808</v>
      </c>
      <c r="V52" s="67">
        <f t="shared" si="141"/>
        <v>128.84985530472883</v>
      </c>
      <c r="W52" s="67">
        <f t="shared" si="142"/>
        <v>131.18555826741922</v>
      </c>
      <c r="X52" s="67">
        <f t="shared" si="143"/>
        <v>127.67490796930792</v>
      </c>
      <c r="Y52" s="67">
        <f t="shared" si="144"/>
        <v>128.76984986148858</v>
      </c>
      <c r="Z52" s="67">
        <f t="shared" si="145"/>
        <v>134.26114309536607</v>
      </c>
      <c r="AA52" s="67">
        <f t="shared" si="146"/>
        <v>129.80450752975523</v>
      </c>
      <c r="AB52" s="67">
        <f t="shared" si="147"/>
        <v>131.83749582136025</v>
      </c>
      <c r="AC52" s="67">
        <f t="shared" si="148"/>
        <v>129.15526955828366</v>
      </c>
      <c r="AD52" s="67">
        <f t="shared" si="149"/>
        <v>129.29609321860389</v>
      </c>
      <c r="AE52" s="67">
        <f t="shared" si="150"/>
        <v>127.00591166168225</v>
      </c>
    </row>
  </sheetData>
  <mergeCells count="5">
    <mergeCell ref="AA1:AE1"/>
    <mergeCell ref="A1:F1"/>
    <mergeCell ref="G1:K1"/>
    <mergeCell ref="L1:P1"/>
    <mergeCell ref="V1:Z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L10"/>
  <sheetViews>
    <sheetView workbookViewId="0">
      <selection activeCell="F16" sqref="F16"/>
    </sheetView>
  </sheetViews>
  <sheetFormatPr defaultColWidth="17.7109375" defaultRowHeight="15" x14ac:dyDescent="0.25"/>
  <sheetData>
    <row r="1" spans="1:298" x14ac:dyDescent="0.25">
      <c r="A1" s="88" t="s">
        <v>111</v>
      </c>
    </row>
    <row r="2" spans="1:298" x14ac:dyDescent="0.25">
      <c r="B2" t="s">
        <v>1</v>
      </c>
      <c r="AI2" t="s">
        <v>2</v>
      </c>
      <c r="BP2" t="s">
        <v>3</v>
      </c>
      <c r="CW2" t="s">
        <v>4</v>
      </c>
      <c r="ED2" t="s">
        <v>5</v>
      </c>
      <c r="FK2" t="s">
        <v>6</v>
      </c>
      <c r="GR2" t="s">
        <v>7</v>
      </c>
      <c r="HY2" t="s">
        <v>8</v>
      </c>
      <c r="JF2" t="s">
        <v>9</v>
      </c>
    </row>
    <row r="3" spans="1:298" x14ac:dyDescent="0.25">
      <c r="B3" t="s">
        <v>10</v>
      </c>
      <c r="C3" t="s">
        <v>172</v>
      </c>
      <c r="D3" t="s">
        <v>181</v>
      </c>
      <c r="E3" t="s">
        <v>158</v>
      </c>
      <c r="F3" t="s">
        <v>161</v>
      </c>
      <c r="G3" t="s">
        <v>182</v>
      </c>
      <c r="H3" t="s">
        <v>173</v>
      </c>
      <c r="I3" t="s">
        <v>160</v>
      </c>
      <c r="J3" t="s">
        <v>188</v>
      </c>
      <c r="K3" t="s">
        <v>171</v>
      </c>
      <c r="L3" t="s">
        <v>167</v>
      </c>
      <c r="M3" t="s">
        <v>177</v>
      </c>
      <c r="N3" t="s">
        <v>163</v>
      </c>
      <c r="O3" t="s">
        <v>179</v>
      </c>
      <c r="P3" t="s">
        <v>174</v>
      </c>
      <c r="Q3" t="s">
        <v>176</v>
      </c>
      <c r="R3" t="s">
        <v>159</v>
      </c>
      <c r="S3" t="s">
        <v>185</v>
      </c>
      <c r="T3" t="s">
        <v>162</v>
      </c>
      <c r="U3" t="s">
        <v>186</v>
      </c>
      <c r="V3" t="s">
        <v>170</v>
      </c>
      <c r="W3" t="s">
        <v>97</v>
      </c>
      <c r="X3" t="s">
        <v>178</v>
      </c>
      <c r="Y3" t="s">
        <v>184</v>
      </c>
      <c r="Z3" t="s">
        <v>187</v>
      </c>
      <c r="AA3" t="s">
        <v>175</v>
      </c>
      <c r="AB3" t="s">
        <v>183</v>
      </c>
      <c r="AC3" t="s">
        <v>180</v>
      </c>
      <c r="AD3" t="s">
        <v>164</v>
      </c>
      <c r="AE3" t="s">
        <v>169</v>
      </c>
      <c r="AF3" t="s">
        <v>168</v>
      </c>
      <c r="AG3" t="s">
        <v>166</v>
      </c>
      <c r="AH3" t="s">
        <v>165</v>
      </c>
      <c r="AI3" t="s">
        <v>10</v>
      </c>
      <c r="AJ3" t="s">
        <v>172</v>
      </c>
      <c r="AK3" t="s">
        <v>181</v>
      </c>
      <c r="AL3" t="s">
        <v>158</v>
      </c>
      <c r="AM3" t="s">
        <v>161</v>
      </c>
      <c r="AN3" t="s">
        <v>182</v>
      </c>
      <c r="AO3" t="s">
        <v>173</v>
      </c>
      <c r="AP3" t="s">
        <v>160</v>
      </c>
      <c r="AQ3" t="s">
        <v>188</v>
      </c>
      <c r="AR3" t="s">
        <v>171</v>
      </c>
      <c r="AS3" t="s">
        <v>167</v>
      </c>
      <c r="AT3" t="s">
        <v>177</v>
      </c>
      <c r="AU3" t="s">
        <v>163</v>
      </c>
      <c r="AV3" t="s">
        <v>179</v>
      </c>
      <c r="AW3" t="s">
        <v>174</v>
      </c>
      <c r="AX3" t="s">
        <v>176</v>
      </c>
      <c r="AY3" t="s">
        <v>159</v>
      </c>
      <c r="AZ3" t="s">
        <v>185</v>
      </c>
      <c r="BA3" t="s">
        <v>162</v>
      </c>
      <c r="BB3" t="s">
        <v>186</v>
      </c>
      <c r="BC3" t="s">
        <v>170</v>
      </c>
      <c r="BD3" t="s">
        <v>97</v>
      </c>
      <c r="BE3" t="s">
        <v>178</v>
      </c>
      <c r="BF3" t="s">
        <v>184</v>
      </c>
      <c r="BG3" t="s">
        <v>187</v>
      </c>
      <c r="BH3" t="s">
        <v>175</v>
      </c>
      <c r="BI3" t="s">
        <v>183</v>
      </c>
      <c r="BJ3" t="s">
        <v>180</v>
      </c>
      <c r="BK3" t="s">
        <v>164</v>
      </c>
      <c r="BL3" t="s">
        <v>169</v>
      </c>
      <c r="BM3" t="s">
        <v>168</v>
      </c>
      <c r="BN3" t="s">
        <v>166</v>
      </c>
      <c r="BO3" t="s">
        <v>165</v>
      </c>
      <c r="BP3" t="s">
        <v>10</v>
      </c>
      <c r="BQ3" t="s">
        <v>172</v>
      </c>
      <c r="BR3" t="s">
        <v>181</v>
      </c>
      <c r="BS3" t="s">
        <v>158</v>
      </c>
      <c r="BT3" t="s">
        <v>161</v>
      </c>
      <c r="BU3" t="s">
        <v>182</v>
      </c>
      <c r="BV3" t="s">
        <v>173</v>
      </c>
      <c r="BW3" t="s">
        <v>160</v>
      </c>
      <c r="BX3" t="s">
        <v>188</v>
      </c>
      <c r="BY3" t="s">
        <v>171</v>
      </c>
      <c r="BZ3" t="s">
        <v>167</v>
      </c>
      <c r="CA3" t="s">
        <v>177</v>
      </c>
      <c r="CB3" t="s">
        <v>163</v>
      </c>
      <c r="CC3" t="s">
        <v>179</v>
      </c>
      <c r="CD3" t="s">
        <v>174</v>
      </c>
      <c r="CE3" t="s">
        <v>176</v>
      </c>
      <c r="CF3" t="s">
        <v>159</v>
      </c>
      <c r="CG3" t="s">
        <v>185</v>
      </c>
      <c r="CH3" t="s">
        <v>162</v>
      </c>
      <c r="CI3" t="s">
        <v>186</v>
      </c>
      <c r="CJ3" t="s">
        <v>170</v>
      </c>
      <c r="CK3" t="s">
        <v>97</v>
      </c>
      <c r="CL3" t="s">
        <v>178</v>
      </c>
      <c r="CM3" t="s">
        <v>184</v>
      </c>
      <c r="CN3" t="s">
        <v>187</v>
      </c>
      <c r="CO3" t="s">
        <v>175</v>
      </c>
      <c r="CP3" t="s">
        <v>183</v>
      </c>
      <c r="CQ3" t="s">
        <v>180</v>
      </c>
      <c r="CR3" t="s">
        <v>164</v>
      </c>
      <c r="CS3" t="s">
        <v>169</v>
      </c>
      <c r="CT3" t="s">
        <v>168</v>
      </c>
      <c r="CU3" t="s">
        <v>166</v>
      </c>
      <c r="CV3" t="s">
        <v>165</v>
      </c>
      <c r="CW3" t="s">
        <v>10</v>
      </c>
      <c r="CX3" t="s">
        <v>172</v>
      </c>
      <c r="CY3" t="s">
        <v>181</v>
      </c>
      <c r="CZ3" t="s">
        <v>158</v>
      </c>
      <c r="DA3" t="s">
        <v>161</v>
      </c>
      <c r="DB3" t="s">
        <v>182</v>
      </c>
      <c r="DC3" t="s">
        <v>173</v>
      </c>
      <c r="DD3" t="s">
        <v>160</v>
      </c>
      <c r="DE3" t="s">
        <v>188</v>
      </c>
      <c r="DF3" t="s">
        <v>171</v>
      </c>
      <c r="DG3" t="s">
        <v>167</v>
      </c>
      <c r="DH3" t="s">
        <v>177</v>
      </c>
      <c r="DI3" t="s">
        <v>163</v>
      </c>
      <c r="DJ3" t="s">
        <v>179</v>
      </c>
      <c r="DK3" t="s">
        <v>174</v>
      </c>
      <c r="DL3" t="s">
        <v>176</v>
      </c>
      <c r="DM3" t="s">
        <v>159</v>
      </c>
      <c r="DN3" t="s">
        <v>185</v>
      </c>
      <c r="DO3" t="s">
        <v>162</v>
      </c>
      <c r="DP3" t="s">
        <v>186</v>
      </c>
      <c r="DQ3" t="s">
        <v>170</v>
      </c>
      <c r="DR3" t="s">
        <v>97</v>
      </c>
      <c r="DS3" t="s">
        <v>178</v>
      </c>
      <c r="DT3" t="s">
        <v>184</v>
      </c>
      <c r="DU3" t="s">
        <v>187</v>
      </c>
      <c r="DV3" t="s">
        <v>175</v>
      </c>
      <c r="DW3" t="s">
        <v>183</v>
      </c>
      <c r="DX3" t="s">
        <v>180</v>
      </c>
      <c r="DY3" t="s">
        <v>164</v>
      </c>
      <c r="DZ3" t="s">
        <v>169</v>
      </c>
      <c r="EA3" t="s">
        <v>168</v>
      </c>
      <c r="EB3" t="s">
        <v>166</v>
      </c>
      <c r="EC3" t="s">
        <v>165</v>
      </c>
      <c r="ED3" t="s">
        <v>10</v>
      </c>
      <c r="EE3" t="s">
        <v>172</v>
      </c>
      <c r="EF3" t="s">
        <v>181</v>
      </c>
      <c r="EG3" t="s">
        <v>158</v>
      </c>
      <c r="EH3" t="s">
        <v>161</v>
      </c>
      <c r="EI3" t="s">
        <v>182</v>
      </c>
      <c r="EJ3" t="s">
        <v>173</v>
      </c>
      <c r="EK3" t="s">
        <v>160</v>
      </c>
      <c r="EL3" t="s">
        <v>188</v>
      </c>
      <c r="EM3" t="s">
        <v>171</v>
      </c>
      <c r="EN3" t="s">
        <v>167</v>
      </c>
      <c r="EO3" t="s">
        <v>177</v>
      </c>
      <c r="EP3" t="s">
        <v>163</v>
      </c>
      <c r="EQ3" t="s">
        <v>179</v>
      </c>
      <c r="ER3" t="s">
        <v>174</v>
      </c>
      <c r="ES3" t="s">
        <v>176</v>
      </c>
      <c r="ET3" t="s">
        <v>159</v>
      </c>
      <c r="EU3" t="s">
        <v>185</v>
      </c>
      <c r="EV3" t="s">
        <v>162</v>
      </c>
      <c r="EW3" t="s">
        <v>186</v>
      </c>
      <c r="EX3" t="s">
        <v>170</v>
      </c>
      <c r="EY3" t="s">
        <v>97</v>
      </c>
      <c r="EZ3" t="s">
        <v>178</v>
      </c>
      <c r="FA3" t="s">
        <v>184</v>
      </c>
      <c r="FB3" t="s">
        <v>187</v>
      </c>
      <c r="FC3" t="s">
        <v>175</v>
      </c>
      <c r="FD3" t="s">
        <v>183</v>
      </c>
      <c r="FE3" t="s">
        <v>180</v>
      </c>
      <c r="FF3" t="s">
        <v>164</v>
      </c>
      <c r="FG3" t="s">
        <v>169</v>
      </c>
      <c r="FH3" t="s">
        <v>168</v>
      </c>
      <c r="FI3" t="s">
        <v>166</v>
      </c>
      <c r="FJ3" t="s">
        <v>165</v>
      </c>
      <c r="FK3" t="s">
        <v>10</v>
      </c>
      <c r="FL3" t="s">
        <v>172</v>
      </c>
      <c r="FM3" t="s">
        <v>181</v>
      </c>
      <c r="FN3" t="s">
        <v>158</v>
      </c>
      <c r="FO3" t="s">
        <v>161</v>
      </c>
      <c r="FP3" t="s">
        <v>182</v>
      </c>
      <c r="FQ3" t="s">
        <v>173</v>
      </c>
      <c r="FR3" t="s">
        <v>160</v>
      </c>
      <c r="FS3" t="s">
        <v>188</v>
      </c>
      <c r="FT3" t="s">
        <v>171</v>
      </c>
      <c r="FU3" t="s">
        <v>167</v>
      </c>
      <c r="FV3" t="s">
        <v>177</v>
      </c>
      <c r="FW3" t="s">
        <v>163</v>
      </c>
      <c r="FX3" t="s">
        <v>179</v>
      </c>
      <c r="FY3" t="s">
        <v>174</v>
      </c>
      <c r="FZ3" t="s">
        <v>176</v>
      </c>
      <c r="GA3" t="s">
        <v>159</v>
      </c>
      <c r="GB3" t="s">
        <v>185</v>
      </c>
      <c r="GC3" t="s">
        <v>162</v>
      </c>
      <c r="GD3" t="s">
        <v>186</v>
      </c>
      <c r="GE3" t="s">
        <v>170</v>
      </c>
      <c r="GF3" t="s">
        <v>97</v>
      </c>
      <c r="GG3" t="s">
        <v>178</v>
      </c>
      <c r="GH3" t="s">
        <v>184</v>
      </c>
      <c r="GI3" t="s">
        <v>187</v>
      </c>
      <c r="GJ3" t="s">
        <v>175</v>
      </c>
      <c r="GK3" t="s">
        <v>183</v>
      </c>
      <c r="GL3" t="s">
        <v>180</v>
      </c>
      <c r="GM3" t="s">
        <v>164</v>
      </c>
      <c r="GN3" t="s">
        <v>169</v>
      </c>
      <c r="GO3" t="s">
        <v>168</v>
      </c>
      <c r="GP3" t="s">
        <v>166</v>
      </c>
      <c r="GQ3" t="s">
        <v>165</v>
      </c>
      <c r="GR3" t="s">
        <v>10</v>
      </c>
      <c r="GS3" t="s">
        <v>172</v>
      </c>
      <c r="GT3" t="s">
        <v>181</v>
      </c>
      <c r="GU3" t="s">
        <v>158</v>
      </c>
      <c r="GV3" t="s">
        <v>161</v>
      </c>
      <c r="GW3" t="s">
        <v>182</v>
      </c>
      <c r="GX3" t="s">
        <v>173</v>
      </c>
      <c r="GY3" t="s">
        <v>160</v>
      </c>
      <c r="GZ3" t="s">
        <v>188</v>
      </c>
      <c r="HA3" t="s">
        <v>171</v>
      </c>
      <c r="HB3" t="s">
        <v>167</v>
      </c>
      <c r="HC3" t="s">
        <v>177</v>
      </c>
      <c r="HD3" t="s">
        <v>163</v>
      </c>
      <c r="HE3" t="s">
        <v>179</v>
      </c>
      <c r="HF3" t="s">
        <v>174</v>
      </c>
      <c r="HG3" t="s">
        <v>176</v>
      </c>
      <c r="HH3" t="s">
        <v>159</v>
      </c>
      <c r="HI3" t="s">
        <v>185</v>
      </c>
      <c r="HJ3" t="s">
        <v>162</v>
      </c>
      <c r="HK3" t="s">
        <v>186</v>
      </c>
      <c r="HL3" t="s">
        <v>170</v>
      </c>
      <c r="HM3" t="s">
        <v>97</v>
      </c>
      <c r="HN3" t="s">
        <v>178</v>
      </c>
      <c r="HO3" t="s">
        <v>184</v>
      </c>
      <c r="HP3" t="s">
        <v>187</v>
      </c>
      <c r="HQ3" t="s">
        <v>175</v>
      </c>
      <c r="HR3" t="s">
        <v>183</v>
      </c>
      <c r="HS3" t="s">
        <v>180</v>
      </c>
      <c r="HT3" t="s">
        <v>164</v>
      </c>
      <c r="HU3" t="s">
        <v>169</v>
      </c>
      <c r="HV3" t="s">
        <v>168</v>
      </c>
      <c r="HW3" t="s">
        <v>166</v>
      </c>
      <c r="HX3" t="s">
        <v>165</v>
      </c>
      <c r="HY3" t="s">
        <v>10</v>
      </c>
      <c r="HZ3" t="s">
        <v>172</v>
      </c>
      <c r="IA3" t="s">
        <v>181</v>
      </c>
      <c r="IB3" t="s">
        <v>158</v>
      </c>
      <c r="IC3" t="s">
        <v>161</v>
      </c>
      <c r="ID3" t="s">
        <v>182</v>
      </c>
      <c r="IE3" t="s">
        <v>173</v>
      </c>
      <c r="IF3" t="s">
        <v>160</v>
      </c>
      <c r="IG3" t="s">
        <v>188</v>
      </c>
      <c r="IH3" t="s">
        <v>171</v>
      </c>
      <c r="II3" t="s">
        <v>167</v>
      </c>
      <c r="IJ3" t="s">
        <v>177</v>
      </c>
      <c r="IK3" t="s">
        <v>163</v>
      </c>
      <c r="IL3" t="s">
        <v>179</v>
      </c>
      <c r="IM3" t="s">
        <v>174</v>
      </c>
      <c r="IN3" t="s">
        <v>176</v>
      </c>
      <c r="IO3" t="s">
        <v>159</v>
      </c>
      <c r="IP3" t="s">
        <v>185</v>
      </c>
      <c r="IQ3" t="s">
        <v>162</v>
      </c>
      <c r="IR3" t="s">
        <v>186</v>
      </c>
      <c r="IS3" t="s">
        <v>170</v>
      </c>
      <c r="IT3" t="s">
        <v>97</v>
      </c>
      <c r="IU3" t="s">
        <v>178</v>
      </c>
      <c r="IV3" t="s">
        <v>184</v>
      </c>
      <c r="IW3" t="s">
        <v>187</v>
      </c>
      <c r="IX3" t="s">
        <v>175</v>
      </c>
      <c r="IY3" t="s">
        <v>183</v>
      </c>
      <c r="IZ3" t="s">
        <v>180</v>
      </c>
      <c r="JA3" t="s">
        <v>164</v>
      </c>
      <c r="JB3" t="s">
        <v>169</v>
      </c>
      <c r="JC3" t="s">
        <v>168</v>
      </c>
      <c r="JD3" t="s">
        <v>166</v>
      </c>
      <c r="JE3" t="s">
        <v>165</v>
      </c>
      <c r="JF3" t="s">
        <v>10</v>
      </c>
      <c r="JG3" t="s">
        <v>172</v>
      </c>
      <c r="JH3" t="s">
        <v>181</v>
      </c>
      <c r="JI3" t="s">
        <v>158</v>
      </c>
      <c r="JJ3" t="s">
        <v>161</v>
      </c>
      <c r="JK3" t="s">
        <v>182</v>
      </c>
      <c r="JL3" t="s">
        <v>173</v>
      </c>
      <c r="JM3" t="s">
        <v>160</v>
      </c>
      <c r="JN3" t="s">
        <v>188</v>
      </c>
      <c r="JO3" t="s">
        <v>171</v>
      </c>
      <c r="JP3" t="s">
        <v>167</v>
      </c>
      <c r="JQ3" t="s">
        <v>177</v>
      </c>
      <c r="JR3" t="s">
        <v>163</v>
      </c>
      <c r="JS3" t="s">
        <v>179</v>
      </c>
      <c r="JT3" t="s">
        <v>174</v>
      </c>
      <c r="JU3" t="s">
        <v>176</v>
      </c>
      <c r="JV3" t="s">
        <v>159</v>
      </c>
      <c r="JW3" t="s">
        <v>185</v>
      </c>
      <c r="JX3" t="s">
        <v>162</v>
      </c>
      <c r="JY3" t="s">
        <v>186</v>
      </c>
      <c r="JZ3" t="s">
        <v>170</v>
      </c>
      <c r="KA3" t="s">
        <v>97</v>
      </c>
      <c r="KB3" t="s">
        <v>178</v>
      </c>
      <c r="KC3" t="s">
        <v>184</v>
      </c>
      <c r="KD3" t="s">
        <v>187</v>
      </c>
      <c r="KE3" t="s">
        <v>175</v>
      </c>
      <c r="KF3" t="s">
        <v>183</v>
      </c>
      <c r="KG3" t="s">
        <v>180</v>
      </c>
      <c r="KH3" t="s">
        <v>164</v>
      </c>
      <c r="KI3" t="s">
        <v>169</v>
      </c>
      <c r="KJ3" t="s">
        <v>168</v>
      </c>
      <c r="KK3" t="s">
        <v>166</v>
      </c>
      <c r="KL3" t="s">
        <v>165</v>
      </c>
    </row>
    <row r="4" spans="1:298" x14ac:dyDescent="0.25">
      <c r="A4" s="90">
        <v>42370</v>
      </c>
      <c r="B4" s="89">
        <v>968.7</v>
      </c>
      <c r="C4" s="89">
        <v>1000.59</v>
      </c>
      <c r="D4" s="89">
        <v>1033.8699999999999</v>
      </c>
      <c r="E4" s="89">
        <v>1071.92</v>
      </c>
      <c r="F4" s="89">
        <v>993.49</v>
      </c>
      <c r="G4" s="89">
        <v>1028.0999999999999</v>
      </c>
      <c r="H4" s="89">
        <v>980.78</v>
      </c>
      <c r="I4" s="89">
        <v>992.52</v>
      </c>
      <c r="J4" s="89">
        <v>1032.9100000000001</v>
      </c>
      <c r="K4" s="89">
        <v>899.55</v>
      </c>
      <c r="L4" s="89">
        <v>915.68</v>
      </c>
      <c r="M4" s="89">
        <v>946.81</v>
      </c>
      <c r="N4" s="89">
        <v>906.56</v>
      </c>
      <c r="O4" s="89">
        <v>875.48</v>
      </c>
      <c r="P4" s="89">
        <v>933.49</v>
      </c>
      <c r="Q4" s="89">
        <v>862.94</v>
      </c>
      <c r="R4" s="89">
        <v>893.47</v>
      </c>
      <c r="S4" s="89">
        <v>875.09</v>
      </c>
      <c r="T4" s="89">
        <v>901.15</v>
      </c>
      <c r="U4" s="89">
        <v>1004.39</v>
      </c>
      <c r="V4" s="89">
        <v>894.09</v>
      </c>
      <c r="W4" s="89">
        <v>885.38</v>
      </c>
      <c r="X4" s="89">
        <v>1083.26</v>
      </c>
      <c r="Y4" s="89">
        <v>1048.69</v>
      </c>
      <c r="Z4" s="89">
        <v>1001.65</v>
      </c>
      <c r="AA4" s="89">
        <v>999.97</v>
      </c>
      <c r="AB4" s="89">
        <v>1055.68</v>
      </c>
      <c r="AC4" s="89">
        <v>952.41</v>
      </c>
      <c r="AD4" s="89">
        <v>981.5</v>
      </c>
      <c r="AE4" s="89">
        <v>962.22</v>
      </c>
      <c r="AF4" s="89">
        <v>986.36</v>
      </c>
      <c r="AG4" s="89">
        <v>962.3</v>
      </c>
      <c r="AH4" s="89">
        <v>1015.07</v>
      </c>
      <c r="AI4" s="89">
        <v>518.13</v>
      </c>
      <c r="AJ4" s="89">
        <v>565.83000000000004</v>
      </c>
      <c r="AK4" s="89">
        <v>585.20000000000005</v>
      </c>
      <c r="AL4" s="89">
        <v>605.41999999999996</v>
      </c>
      <c r="AM4" s="89">
        <v>566.49</v>
      </c>
      <c r="AN4" s="89">
        <v>531.33000000000004</v>
      </c>
      <c r="AO4" s="89">
        <v>555.52</v>
      </c>
      <c r="AP4" s="89">
        <v>561.77</v>
      </c>
      <c r="AQ4" s="89">
        <v>592.96</v>
      </c>
      <c r="AR4" s="89">
        <v>506.91</v>
      </c>
      <c r="AS4" s="89">
        <v>525.27</v>
      </c>
      <c r="AT4" s="89">
        <v>540.22</v>
      </c>
      <c r="AU4" s="89">
        <v>521.29</v>
      </c>
      <c r="AV4" s="89">
        <v>491.04</v>
      </c>
      <c r="AW4" s="89">
        <v>532.37</v>
      </c>
      <c r="AX4" s="89">
        <v>490.98</v>
      </c>
      <c r="AY4" s="89">
        <v>501.95</v>
      </c>
      <c r="AZ4" s="89">
        <v>495.25</v>
      </c>
      <c r="BA4" s="89">
        <v>491.8</v>
      </c>
      <c r="BB4" s="89">
        <v>510.92</v>
      </c>
      <c r="BC4" s="89">
        <v>491.1</v>
      </c>
      <c r="BD4" s="89">
        <v>473.22</v>
      </c>
      <c r="BE4" s="89">
        <v>529.16999999999996</v>
      </c>
      <c r="BF4" s="89">
        <v>518.55999999999995</v>
      </c>
      <c r="BG4" s="89">
        <v>508.42</v>
      </c>
      <c r="BH4" s="89">
        <v>489.96</v>
      </c>
      <c r="BI4" s="89">
        <v>519.63</v>
      </c>
      <c r="BJ4" s="89">
        <v>528.59</v>
      </c>
      <c r="BK4" s="89">
        <v>552.65</v>
      </c>
      <c r="BL4" s="89">
        <v>555.19000000000005</v>
      </c>
      <c r="BM4" s="89">
        <v>543.9</v>
      </c>
      <c r="BN4" s="89">
        <v>542.33000000000004</v>
      </c>
      <c r="BO4" s="89">
        <v>577.11</v>
      </c>
      <c r="BP4" s="89">
        <v>450.57</v>
      </c>
      <c r="BQ4" s="89">
        <v>434.76</v>
      </c>
      <c r="BR4" s="89">
        <v>448.67</v>
      </c>
      <c r="BS4" s="89">
        <v>466.5</v>
      </c>
      <c r="BT4" s="89">
        <v>427</v>
      </c>
      <c r="BU4" s="89">
        <v>496.77</v>
      </c>
      <c r="BV4" s="89">
        <v>425.26</v>
      </c>
      <c r="BW4" s="89">
        <v>430.75</v>
      </c>
      <c r="BX4" s="89">
        <v>439.95</v>
      </c>
      <c r="BY4" s="89">
        <v>392.64</v>
      </c>
      <c r="BZ4" s="89">
        <v>390.41</v>
      </c>
      <c r="CA4" s="89">
        <v>406.59</v>
      </c>
      <c r="CB4" s="89">
        <v>385.27</v>
      </c>
      <c r="CC4" s="89">
        <v>384.44</v>
      </c>
      <c r="CD4" s="89">
        <v>401.12</v>
      </c>
      <c r="CE4" s="89">
        <v>371.96</v>
      </c>
      <c r="CF4" s="89">
        <v>391.52</v>
      </c>
      <c r="CG4" s="89">
        <v>379.84</v>
      </c>
      <c r="CH4" s="89">
        <v>409.35</v>
      </c>
      <c r="CI4" s="89">
        <v>493.47</v>
      </c>
      <c r="CJ4" s="89">
        <v>402.99</v>
      </c>
      <c r="CK4" s="89">
        <v>412.16</v>
      </c>
      <c r="CL4" s="89">
        <v>554.09</v>
      </c>
      <c r="CM4" s="89">
        <v>530.13</v>
      </c>
      <c r="CN4" s="89">
        <v>493.23</v>
      </c>
      <c r="CO4" s="89">
        <v>510.01</v>
      </c>
      <c r="CP4" s="89">
        <v>536.04999999999995</v>
      </c>
      <c r="CQ4" s="89">
        <v>423.82</v>
      </c>
      <c r="CR4" s="89">
        <v>428.85</v>
      </c>
      <c r="CS4" s="89">
        <v>407.03</v>
      </c>
      <c r="CT4" s="89">
        <v>442.46</v>
      </c>
      <c r="CU4" s="89">
        <v>419.97</v>
      </c>
      <c r="CV4" s="89">
        <v>437.96</v>
      </c>
      <c r="CW4" s="89">
        <v>484.92777167999998</v>
      </c>
      <c r="CX4" s="89">
        <v>498.56571198</v>
      </c>
      <c r="CY4" s="89">
        <v>576.32786608000004</v>
      </c>
      <c r="CZ4" s="89">
        <v>569.03640250000001</v>
      </c>
      <c r="DA4" s="89">
        <v>486.31870699000001</v>
      </c>
      <c r="DB4" s="89">
        <v>427.04329846000002</v>
      </c>
      <c r="DC4" s="89">
        <v>469.99919196000002</v>
      </c>
      <c r="DD4" s="89">
        <v>482.04022338999999</v>
      </c>
      <c r="DE4" s="89">
        <v>542.97431740000002</v>
      </c>
      <c r="DF4" s="89">
        <v>485.92981612</v>
      </c>
      <c r="DG4" s="89">
        <v>482.36777128</v>
      </c>
      <c r="DH4" s="89">
        <v>629.14300582999999</v>
      </c>
      <c r="DI4" s="89">
        <v>523.51106339</v>
      </c>
      <c r="DJ4" s="89">
        <v>441.25061699999998</v>
      </c>
      <c r="DK4" s="89">
        <v>516.11857568000005</v>
      </c>
      <c r="DL4" s="89">
        <v>461.39744373000002</v>
      </c>
      <c r="DM4" s="89">
        <v>446.47077976000003</v>
      </c>
      <c r="DN4" s="89">
        <v>465.01068407999998</v>
      </c>
      <c r="DO4" s="89">
        <v>476.79631103000003</v>
      </c>
      <c r="DP4" s="89">
        <v>480.69012178999998</v>
      </c>
      <c r="DQ4" s="89">
        <v>492.03098813000003</v>
      </c>
      <c r="DR4" s="89">
        <v>491.08237687000002</v>
      </c>
      <c r="DS4" s="89">
        <v>493.64189613000002</v>
      </c>
      <c r="DT4" s="89">
        <v>473.58023562</v>
      </c>
      <c r="DU4" s="89">
        <v>479.09439684</v>
      </c>
      <c r="DV4" s="89">
        <v>478.24411176000001</v>
      </c>
      <c r="DW4" s="89">
        <v>571.91464837000001</v>
      </c>
      <c r="DX4" s="89">
        <v>432.3426273</v>
      </c>
      <c r="DY4" s="89">
        <v>501.04498366000001</v>
      </c>
      <c r="DZ4" s="89">
        <v>452.44084851999997</v>
      </c>
      <c r="EA4" s="89">
        <v>562.77622708000001</v>
      </c>
      <c r="EB4" s="89">
        <v>508.25170030999999</v>
      </c>
      <c r="EC4" s="89">
        <v>448.38070979000003</v>
      </c>
      <c r="ED4" s="89">
        <v>392.5047113</v>
      </c>
      <c r="EE4" s="89">
        <v>418.06317762999998</v>
      </c>
      <c r="EF4" s="89">
        <v>445.63348008999998</v>
      </c>
      <c r="EG4" s="89">
        <v>439.72573075999998</v>
      </c>
      <c r="EH4" s="89">
        <v>418.16100124000002</v>
      </c>
      <c r="EI4" s="89">
        <v>349.71667945000002</v>
      </c>
      <c r="EJ4" s="89">
        <v>413.43472137999998</v>
      </c>
      <c r="EK4" s="89">
        <v>386.63716792999998</v>
      </c>
      <c r="EL4" s="89">
        <v>463.90899846000002</v>
      </c>
      <c r="EM4" s="89">
        <v>391.10875686000003</v>
      </c>
      <c r="EN4" s="89">
        <v>361.47821441999997</v>
      </c>
      <c r="EO4" s="89">
        <v>489.40402763999998</v>
      </c>
      <c r="EP4" s="89">
        <v>419.58498444999998</v>
      </c>
      <c r="EQ4" s="89">
        <v>346.89525607000002</v>
      </c>
      <c r="ER4" s="89">
        <v>423.44647183000001</v>
      </c>
      <c r="ES4" s="89">
        <v>365.84836303999998</v>
      </c>
      <c r="ET4" s="89">
        <v>371.61923007000001</v>
      </c>
      <c r="EU4" s="89">
        <v>369.80172554000001</v>
      </c>
      <c r="EV4" s="89">
        <v>397.33484634000001</v>
      </c>
      <c r="EW4" s="89">
        <v>387.69489220000003</v>
      </c>
      <c r="EX4" s="89">
        <v>412.23425104</v>
      </c>
      <c r="EY4" s="89">
        <v>376.76171319999997</v>
      </c>
      <c r="EZ4" s="89">
        <v>372.84971259000002</v>
      </c>
      <c r="FA4" s="89">
        <v>381.27706874</v>
      </c>
      <c r="FB4" s="89">
        <v>377.36037513000002</v>
      </c>
      <c r="FC4" s="89">
        <v>383.35378236999998</v>
      </c>
      <c r="FD4" s="89">
        <v>431.45628317000001</v>
      </c>
      <c r="FE4" s="89">
        <v>341.49709705999999</v>
      </c>
      <c r="FF4" s="89">
        <v>420.97692085</v>
      </c>
      <c r="FG4" s="89">
        <v>384.22507488000002</v>
      </c>
      <c r="FH4" s="89">
        <v>475.53995871000001</v>
      </c>
      <c r="FI4" s="89">
        <v>419.66084574000001</v>
      </c>
      <c r="FJ4" s="89">
        <v>382.70180183000002</v>
      </c>
      <c r="FK4" s="89">
        <v>711.14514981000002</v>
      </c>
      <c r="FL4" s="89">
        <v>701.03975581999998</v>
      </c>
      <c r="FM4" s="89">
        <v>1025.37817468</v>
      </c>
      <c r="FN4" s="89">
        <v>960.59750254999994</v>
      </c>
      <c r="FO4" s="89">
        <v>643.85820081999998</v>
      </c>
      <c r="FP4" s="89">
        <v>607.07101187000001</v>
      </c>
      <c r="FQ4" s="89">
        <v>591.67962086</v>
      </c>
      <c r="FR4" s="89">
        <v>745.99647288000006</v>
      </c>
      <c r="FS4" s="89">
        <v>790.52835550999998</v>
      </c>
      <c r="FT4" s="89">
        <v>759.45163816000002</v>
      </c>
      <c r="FU4" s="89">
        <v>966.09120350000001</v>
      </c>
      <c r="FV4" s="89">
        <v>1070.9316417800001</v>
      </c>
      <c r="FW4" s="89">
        <v>872.56668992000004</v>
      </c>
      <c r="FX4" s="89">
        <v>715.30257145999997</v>
      </c>
      <c r="FY4" s="89">
        <v>783.26256197999999</v>
      </c>
      <c r="FZ4" s="89">
        <v>743.03528175999998</v>
      </c>
      <c r="GA4" s="89">
        <v>624.9443387</v>
      </c>
      <c r="GB4" s="89">
        <v>764.20825397999999</v>
      </c>
      <c r="GC4" s="89">
        <v>669.15756713999997</v>
      </c>
      <c r="GD4" s="89">
        <v>688.84726220000005</v>
      </c>
      <c r="GE4" s="89">
        <v>693.43677186000002</v>
      </c>
      <c r="GF4" s="89">
        <v>794.69592593000004</v>
      </c>
      <c r="GG4" s="89">
        <v>757.77463905000002</v>
      </c>
      <c r="GH4" s="89">
        <v>670.79934874000003</v>
      </c>
      <c r="GI4" s="89">
        <v>721.57316890000004</v>
      </c>
      <c r="GJ4" s="89">
        <v>679.58166011000003</v>
      </c>
      <c r="GK4" s="89">
        <v>891.76155200000005</v>
      </c>
      <c r="GL4" s="89">
        <v>686.31440780000003</v>
      </c>
      <c r="GM4" s="89">
        <v>707.89083633999996</v>
      </c>
      <c r="GN4" s="89">
        <v>626.25013842999999</v>
      </c>
      <c r="GO4" s="89">
        <v>758.36958821999997</v>
      </c>
      <c r="GP4" s="89">
        <v>762.91196497999999</v>
      </c>
      <c r="GQ4" s="89">
        <v>614.89920117999998</v>
      </c>
      <c r="GR4" s="89">
        <v>0.55000000000000004</v>
      </c>
      <c r="GS4" s="89">
        <v>0.54</v>
      </c>
      <c r="GT4" s="89">
        <v>0.15</v>
      </c>
      <c r="GU4" s="89">
        <v>0.3</v>
      </c>
      <c r="GV4" s="89">
        <v>-0.2</v>
      </c>
      <c r="GW4" s="89">
        <v>0.22</v>
      </c>
      <c r="GX4" s="89">
        <v>0.8</v>
      </c>
      <c r="GY4" s="89">
        <v>0.42</v>
      </c>
      <c r="GZ4" s="89">
        <v>2.36</v>
      </c>
      <c r="HA4" s="89">
        <v>1.08</v>
      </c>
      <c r="HB4" s="89">
        <v>0.35</v>
      </c>
      <c r="HC4" s="89">
        <v>4.62</v>
      </c>
      <c r="HD4" s="89">
        <v>1.21</v>
      </c>
      <c r="HE4" s="89">
        <v>0.76</v>
      </c>
      <c r="HF4" s="89">
        <v>-0.08</v>
      </c>
      <c r="HG4" s="89">
        <v>0.53</v>
      </c>
      <c r="HH4" s="89">
        <v>0.25</v>
      </c>
      <c r="HI4" s="89">
        <v>1.28</v>
      </c>
      <c r="HJ4" s="89">
        <v>1.54</v>
      </c>
      <c r="HK4" s="89">
        <v>0.28000000000000003</v>
      </c>
      <c r="HL4" s="89">
        <v>0.28000000000000003</v>
      </c>
      <c r="HM4" s="89">
        <v>0.38</v>
      </c>
      <c r="HN4" s="89">
        <v>0.15</v>
      </c>
      <c r="HO4" s="89">
        <v>0.32</v>
      </c>
      <c r="HP4" s="89">
        <v>0.19</v>
      </c>
      <c r="HQ4" s="89">
        <v>0.37</v>
      </c>
      <c r="HR4" s="89">
        <v>0.03</v>
      </c>
      <c r="HS4" s="89">
        <v>0.04</v>
      </c>
      <c r="HT4" s="89">
        <v>0.59</v>
      </c>
      <c r="HU4" s="89">
        <v>0.47</v>
      </c>
      <c r="HV4" s="89">
        <v>0.6</v>
      </c>
      <c r="HW4" s="89">
        <v>0.4</v>
      </c>
      <c r="HX4" s="89">
        <v>0.92</v>
      </c>
      <c r="HY4" s="89">
        <v>0.55000000000000004</v>
      </c>
      <c r="HZ4" s="89">
        <v>0.54</v>
      </c>
      <c r="IA4" s="89">
        <v>0.15</v>
      </c>
      <c r="IB4" s="89">
        <v>0.3</v>
      </c>
      <c r="IC4" s="89">
        <v>-0.2</v>
      </c>
      <c r="ID4" s="89">
        <v>0.22</v>
      </c>
      <c r="IE4" s="89">
        <v>0.8</v>
      </c>
      <c r="IF4" s="89">
        <v>0.42</v>
      </c>
      <c r="IG4" s="89">
        <v>2.36</v>
      </c>
      <c r="IH4" s="89">
        <v>1.08</v>
      </c>
      <c r="II4" s="89">
        <v>0.35</v>
      </c>
      <c r="IJ4" s="89">
        <v>4.62</v>
      </c>
      <c r="IK4" s="89">
        <v>1.21</v>
      </c>
      <c r="IL4" s="89">
        <v>0.76</v>
      </c>
      <c r="IM4" s="89">
        <v>-0.08</v>
      </c>
      <c r="IN4" s="89">
        <v>0.53</v>
      </c>
      <c r="IO4" s="89">
        <v>0.25</v>
      </c>
      <c r="IP4" s="89">
        <v>1.28</v>
      </c>
      <c r="IQ4" s="89">
        <v>1.54</v>
      </c>
      <c r="IR4" s="89">
        <v>0.28000000000000003</v>
      </c>
      <c r="IS4" s="89">
        <v>0.28000000000000003</v>
      </c>
      <c r="IT4" s="89">
        <v>0.38</v>
      </c>
      <c r="IU4" s="89">
        <v>0.15</v>
      </c>
      <c r="IV4" s="89">
        <v>0.32</v>
      </c>
      <c r="IW4" s="89">
        <v>0.19</v>
      </c>
      <c r="IX4" s="89">
        <v>0.37</v>
      </c>
      <c r="IY4" s="89">
        <v>0.03</v>
      </c>
      <c r="IZ4" s="89">
        <v>0.04</v>
      </c>
      <c r="JA4" s="89">
        <v>0.59</v>
      </c>
      <c r="JB4" s="89">
        <v>0.47</v>
      </c>
      <c r="JC4" s="89">
        <v>0.6</v>
      </c>
      <c r="JD4" s="89">
        <v>0.4</v>
      </c>
      <c r="JE4" s="89">
        <v>0.92</v>
      </c>
      <c r="JF4" s="89">
        <v>5.86</v>
      </c>
      <c r="JG4" s="89">
        <v>7.73</v>
      </c>
      <c r="JH4" s="89">
        <v>5.7</v>
      </c>
      <c r="JI4" s="89">
        <v>5.22</v>
      </c>
      <c r="JJ4" s="89">
        <v>8.02</v>
      </c>
      <c r="JK4" s="89">
        <v>2.64</v>
      </c>
      <c r="JL4" s="89">
        <v>9.02</v>
      </c>
      <c r="JM4" s="89">
        <v>6.35</v>
      </c>
      <c r="JN4" s="89">
        <v>8.39</v>
      </c>
      <c r="JO4" s="89">
        <v>5.54</v>
      </c>
      <c r="JP4" s="89">
        <v>5.31</v>
      </c>
      <c r="JQ4" s="89">
        <v>7.76</v>
      </c>
      <c r="JR4" s="89">
        <v>7.35</v>
      </c>
      <c r="JS4" s="89">
        <v>6.87</v>
      </c>
      <c r="JT4" s="89">
        <v>3.67</v>
      </c>
      <c r="JU4" s="89">
        <v>0.64</v>
      </c>
      <c r="JV4" s="89">
        <v>6.56</v>
      </c>
      <c r="JW4" s="89">
        <v>8.0399999999999991</v>
      </c>
      <c r="JX4" s="89">
        <v>7.07</v>
      </c>
      <c r="JY4" s="89">
        <v>5.03</v>
      </c>
      <c r="JZ4" s="89">
        <v>2.52</v>
      </c>
      <c r="KA4" s="89">
        <v>5.72</v>
      </c>
      <c r="KB4" s="89">
        <v>3.48</v>
      </c>
      <c r="KC4" s="89">
        <v>6.97</v>
      </c>
      <c r="KD4" s="89">
        <v>7.79</v>
      </c>
      <c r="KE4" s="89">
        <v>7.22</v>
      </c>
      <c r="KF4" s="89">
        <v>8.24</v>
      </c>
      <c r="KG4" s="89">
        <v>8.3699999999999992</v>
      </c>
      <c r="KH4" s="89">
        <v>5.77</v>
      </c>
      <c r="KI4" s="89">
        <v>6.19</v>
      </c>
      <c r="KJ4" s="89">
        <v>5.64</v>
      </c>
      <c r="KK4" s="89">
        <v>6.07</v>
      </c>
      <c r="KL4" s="89">
        <v>5.24</v>
      </c>
    </row>
    <row r="5" spans="1:298" x14ac:dyDescent="0.25">
      <c r="A5" s="90">
        <v>42401</v>
      </c>
      <c r="B5" s="89">
        <v>976.82</v>
      </c>
      <c r="C5" s="89">
        <v>1006.32</v>
      </c>
      <c r="D5" s="89">
        <v>1037.95</v>
      </c>
      <c r="E5" s="89">
        <v>1074.45</v>
      </c>
      <c r="F5" s="89">
        <v>998.13</v>
      </c>
      <c r="G5" s="89">
        <v>1033.19</v>
      </c>
      <c r="H5" s="89">
        <v>988.81</v>
      </c>
      <c r="I5" s="89">
        <v>996.65</v>
      </c>
      <c r="J5" s="89">
        <v>1035.2</v>
      </c>
      <c r="K5" s="89">
        <v>911.11</v>
      </c>
      <c r="L5" s="89">
        <v>923.11</v>
      </c>
      <c r="M5" s="89">
        <v>952.54</v>
      </c>
      <c r="N5" s="89">
        <v>911.56</v>
      </c>
      <c r="O5" s="89">
        <v>877.56</v>
      </c>
      <c r="P5" s="89">
        <v>939.66</v>
      </c>
      <c r="Q5" s="89">
        <v>905.32</v>
      </c>
      <c r="R5" s="89">
        <v>898.34</v>
      </c>
      <c r="S5" s="89">
        <v>875.75</v>
      </c>
      <c r="T5" s="89">
        <v>906.17</v>
      </c>
      <c r="U5" s="89">
        <v>1010.58</v>
      </c>
      <c r="V5" s="89">
        <v>900.82</v>
      </c>
      <c r="W5" s="89">
        <v>891.07</v>
      </c>
      <c r="X5" s="89">
        <v>1087.72</v>
      </c>
      <c r="Y5" s="89">
        <v>1055.28</v>
      </c>
      <c r="Z5" s="89">
        <v>1011.28</v>
      </c>
      <c r="AA5" s="89">
        <v>1003.95</v>
      </c>
      <c r="AB5" s="89">
        <v>1062.75</v>
      </c>
      <c r="AC5" s="89">
        <v>974.01</v>
      </c>
      <c r="AD5" s="89">
        <v>986.11</v>
      </c>
      <c r="AE5" s="89">
        <v>968.28</v>
      </c>
      <c r="AF5" s="89">
        <v>986.02</v>
      </c>
      <c r="AG5" s="89">
        <v>967.63</v>
      </c>
      <c r="AH5" s="89">
        <v>1024.32</v>
      </c>
      <c r="AI5" s="89">
        <v>523.53</v>
      </c>
      <c r="AJ5" s="89">
        <v>571.63</v>
      </c>
      <c r="AK5" s="89">
        <v>589.28</v>
      </c>
      <c r="AL5" s="89">
        <v>607.95000000000005</v>
      </c>
      <c r="AM5" s="89">
        <v>571.19000000000005</v>
      </c>
      <c r="AN5" s="89">
        <v>537.69000000000005</v>
      </c>
      <c r="AO5" s="89">
        <v>563.54999999999995</v>
      </c>
      <c r="AP5" s="89">
        <v>565.91</v>
      </c>
      <c r="AQ5" s="89">
        <v>595.25</v>
      </c>
      <c r="AR5" s="89">
        <v>512.59</v>
      </c>
      <c r="AS5" s="89">
        <v>534.11</v>
      </c>
      <c r="AT5" s="89">
        <v>545.5</v>
      </c>
      <c r="AU5" s="89">
        <v>527.72</v>
      </c>
      <c r="AV5" s="89">
        <v>493.12</v>
      </c>
      <c r="AW5" s="89">
        <v>538.54</v>
      </c>
      <c r="AX5" s="89">
        <v>496.57</v>
      </c>
      <c r="AY5" s="89">
        <v>506.82</v>
      </c>
      <c r="AZ5" s="89">
        <v>495.91</v>
      </c>
      <c r="BA5" s="89">
        <v>496.82</v>
      </c>
      <c r="BB5" s="89">
        <v>516.72</v>
      </c>
      <c r="BC5" s="89">
        <v>496.5</v>
      </c>
      <c r="BD5" s="89">
        <v>478.4</v>
      </c>
      <c r="BE5" s="89">
        <v>533.63</v>
      </c>
      <c r="BF5" s="89">
        <v>525.15</v>
      </c>
      <c r="BG5" s="89">
        <v>512.78</v>
      </c>
      <c r="BH5" s="89">
        <v>491.79</v>
      </c>
      <c r="BI5" s="89">
        <v>526.70000000000005</v>
      </c>
      <c r="BJ5" s="89">
        <v>534.6</v>
      </c>
      <c r="BK5" s="89">
        <v>556.62</v>
      </c>
      <c r="BL5" s="89">
        <v>561.05999999999995</v>
      </c>
      <c r="BM5" s="89">
        <v>543.55999999999995</v>
      </c>
      <c r="BN5" s="89">
        <v>547.66</v>
      </c>
      <c r="BO5" s="89">
        <v>583.6</v>
      </c>
      <c r="BP5" s="89">
        <v>453.29</v>
      </c>
      <c r="BQ5" s="89">
        <v>434.69</v>
      </c>
      <c r="BR5" s="89">
        <v>448.67</v>
      </c>
      <c r="BS5" s="89">
        <v>466.5</v>
      </c>
      <c r="BT5" s="89">
        <v>426.94</v>
      </c>
      <c r="BU5" s="89">
        <v>495.5</v>
      </c>
      <c r="BV5" s="89">
        <v>425.26</v>
      </c>
      <c r="BW5" s="89">
        <v>430.74</v>
      </c>
      <c r="BX5" s="89">
        <v>439.95</v>
      </c>
      <c r="BY5" s="89">
        <v>398.52</v>
      </c>
      <c r="BZ5" s="89">
        <v>389</v>
      </c>
      <c r="CA5" s="89">
        <v>407.04</v>
      </c>
      <c r="CB5" s="89">
        <v>383.84</v>
      </c>
      <c r="CC5" s="89">
        <v>384.44</v>
      </c>
      <c r="CD5" s="89">
        <v>401.12</v>
      </c>
      <c r="CE5" s="89">
        <v>408.75</v>
      </c>
      <c r="CF5" s="89">
        <v>391.52</v>
      </c>
      <c r="CG5" s="89">
        <v>379.84</v>
      </c>
      <c r="CH5" s="89">
        <v>409.35</v>
      </c>
      <c r="CI5" s="89">
        <v>493.86</v>
      </c>
      <c r="CJ5" s="89">
        <v>404.32</v>
      </c>
      <c r="CK5" s="89">
        <v>412.67</v>
      </c>
      <c r="CL5" s="89">
        <v>554.09</v>
      </c>
      <c r="CM5" s="89">
        <v>530.13</v>
      </c>
      <c r="CN5" s="89">
        <v>498.5</v>
      </c>
      <c r="CO5" s="89">
        <v>512.16</v>
      </c>
      <c r="CP5" s="89">
        <v>536.04999999999995</v>
      </c>
      <c r="CQ5" s="89">
        <v>439.41</v>
      </c>
      <c r="CR5" s="89">
        <v>429.49</v>
      </c>
      <c r="CS5" s="89">
        <v>407.22</v>
      </c>
      <c r="CT5" s="89">
        <v>442.46</v>
      </c>
      <c r="CU5" s="89">
        <v>419.97</v>
      </c>
      <c r="CV5" s="89">
        <v>440.72</v>
      </c>
      <c r="CW5" s="89">
        <v>489.00116495999998</v>
      </c>
      <c r="CX5" s="89">
        <v>501.40753654000002</v>
      </c>
      <c r="CY5" s="89">
        <v>578.57554475999996</v>
      </c>
      <c r="CZ5" s="89">
        <v>570.40208987000005</v>
      </c>
      <c r="DA5" s="89">
        <v>488.60440491000003</v>
      </c>
      <c r="DB5" s="89">
        <v>429.17851495000002</v>
      </c>
      <c r="DC5" s="89">
        <v>473.85318532999997</v>
      </c>
      <c r="DD5" s="89">
        <v>484.06479232999999</v>
      </c>
      <c r="DE5" s="89">
        <v>544.16886090000003</v>
      </c>
      <c r="DF5" s="89">
        <v>492.19831075000002</v>
      </c>
      <c r="DG5" s="89">
        <v>486.27495023</v>
      </c>
      <c r="DH5" s="89">
        <v>632.98077817000001</v>
      </c>
      <c r="DI5" s="89">
        <v>526.39037424000003</v>
      </c>
      <c r="DJ5" s="89">
        <v>442.30961847999998</v>
      </c>
      <c r="DK5" s="89">
        <v>519.52495827999996</v>
      </c>
      <c r="DL5" s="89">
        <v>484.05205821999999</v>
      </c>
      <c r="DM5" s="89">
        <v>448.92636905000001</v>
      </c>
      <c r="DN5" s="89">
        <v>465.38269263000001</v>
      </c>
      <c r="DO5" s="89">
        <v>479.46637036999999</v>
      </c>
      <c r="DP5" s="89">
        <v>483.67040055000001</v>
      </c>
      <c r="DQ5" s="89">
        <v>495.72122053999999</v>
      </c>
      <c r="DR5" s="89">
        <v>494.22530408</v>
      </c>
      <c r="DS5" s="89">
        <v>495.66582790000001</v>
      </c>
      <c r="DT5" s="89">
        <v>476.5637911</v>
      </c>
      <c r="DU5" s="89">
        <v>483.69370305000001</v>
      </c>
      <c r="DV5" s="89">
        <v>480.15708820999998</v>
      </c>
      <c r="DW5" s="89">
        <v>575.74647650999998</v>
      </c>
      <c r="DX5" s="89">
        <v>442.15680493999997</v>
      </c>
      <c r="DY5" s="89">
        <v>503.39989508000002</v>
      </c>
      <c r="DZ5" s="89">
        <v>455.29122587000001</v>
      </c>
      <c r="EA5" s="89">
        <v>562.60739421000005</v>
      </c>
      <c r="EB5" s="89">
        <v>511.04708466</v>
      </c>
      <c r="EC5" s="89">
        <v>452.46097424999999</v>
      </c>
      <c r="ED5" s="89">
        <v>396.58676029999998</v>
      </c>
      <c r="EE5" s="89">
        <v>422.36922836000002</v>
      </c>
      <c r="EF5" s="89">
        <v>448.75291444999999</v>
      </c>
      <c r="EG5" s="89">
        <v>441.57257883</v>
      </c>
      <c r="EH5" s="89">
        <v>421.63173755000003</v>
      </c>
      <c r="EI5" s="89">
        <v>353.91327960000001</v>
      </c>
      <c r="EJ5" s="89">
        <v>419.42952484</v>
      </c>
      <c r="EK5" s="89">
        <v>389.49828296999999</v>
      </c>
      <c r="EL5" s="89">
        <v>465.71824355000001</v>
      </c>
      <c r="EM5" s="89">
        <v>395.48917494</v>
      </c>
      <c r="EN5" s="89">
        <v>367.55104841999997</v>
      </c>
      <c r="EO5" s="89">
        <v>494.20018711</v>
      </c>
      <c r="EP5" s="89">
        <v>424.74587975999998</v>
      </c>
      <c r="EQ5" s="89">
        <v>348.35221615</v>
      </c>
      <c r="ER5" s="89">
        <v>428.35845089999998</v>
      </c>
      <c r="ES5" s="89">
        <v>370.01903437999999</v>
      </c>
      <c r="ET5" s="89">
        <v>375.2239366</v>
      </c>
      <c r="EU5" s="89">
        <v>370.28246777999999</v>
      </c>
      <c r="EV5" s="89">
        <v>401.38766177000002</v>
      </c>
      <c r="EW5" s="89">
        <v>392.11461396999999</v>
      </c>
      <c r="EX5" s="89">
        <v>416.7688278</v>
      </c>
      <c r="EY5" s="89">
        <v>380.86841586999998</v>
      </c>
      <c r="EZ5" s="89">
        <v>375.98165017999997</v>
      </c>
      <c r="FA5" s="89">
        <v>386.11928750999999</v>
      </c>
      <c r="FB5" s="89">
        <v>380.60567436000002</v>
      </c>
      <c r="FC5" s="89">
        <v>384.77219136000002</v>
      </c>
      <c r="FD5" s="89">
        <v>437.32408862</v>
      </c>
      <c r="FE5" s="89">
        <v>345.39016397</v>
      </c>
      <c r="FF5" s="89">
        <v>424.00795468000001</v>
      </c>
      <c r="FG5" s="89">
        <v>388.29786066999998</v>
      </c>
      <c r="FH5" s="89">
        <v>475.25463473000002</v>
      </c>
      <c r="FI5" s="89">
        <v>423.77352202999998</v>
      </c>
      <c r="FJ5" s="89">
        <v>386.98806201000002</v>
      </c>
      <c r="FK5" s="89">
        <v>715.41202070999998</v>
      </c>
      <c r="FL5" s="89">
        <v>700.89954786999999</v>
      </c>
      <c r="FM5" s="89">
        <v>1025.3781747</v>
      </c>
      <c r="FN5" s="89">
        <v>960.59750254999994</v>
      </c>
      <c r="FO5" s="89">
        <v>643.793815</v>
      </c>
      <c r="FP5" s="89">
        <v>605.49262724000005</v>
      </c>
      <c r="FQ5" s="89">
        <v>591.67962086</v>
      </c>
      <c r="FR5" s="89">
        <v>745.99647288000006</v>
      </c>
      <c r="FS5" s="89">
        <v>790.52835550999998</v>
      </c>
      <c r="FT5" s="89">
        <v>770.84341272999995</v>
      </c>
      <c r="FU5" s="89">
        <v>962.61327516999995</v>
      </c>
      <c r="FV5" s="89">
        <v>1072.10966661</v>
      </c>
      <c r="FW5" s="89">
        <v>869.33819316999995</v>
      </c>
      <c r="FX5" s="89">
        <v>715.30257145999997</v>
      </c>
      <c r="FY5" s="89">
        <v>783.26256197999999</v>
      </c>
      <c r="FZ5" s="89">
        <v>816.52147113000001</v>
      </c>
      <c r="GA5" s="89">
        <v>624.9443387</v>
      </c>
      <c r="GB5" s="89">
        <v>764.20825397999999</v>
      </c>
      <c r="GC5" s="89">
        <v>669.15756713999997</v>
      </c>
      <c r="GD5" s="89">
        <v>689.39834000999997</v>
      </c>
      <c r="GE5" s="89">
        <v>695.72511321000002</v>
      </c>
      <c r="GF5" s="89">
        <v>795.64956103999998</v>
      </c>
      <c r="GG5" s="89">
        <v>757.77463905000002</v>
      </c>
      <c r="GH5" s="89">
        <v>670.79934874000003</v>
      </c>
      <c r="GI5" s="89">
        <v>729.29400181000005</v>
      </c>
      <c r="GJ5" s="89">
        <v>682.43590308</v>
      </c>
      <c r="GK5" s="89">
        <v>891.76155200000005</v>
      </c>
      <c r="GL5" s="89">
        <v>711.57077801000003</v>
      </c>
      <c r="GM5" s="89">
        <v>708.95267259000002</v>
      </c>
      <c r="GN5" s="89">
        <v>626.56326349999995</v>
      </c>
      <c r="GO5" s="89">
        <v>758.36958821999997</v>
      </c>
      <c r="GP5" s="89">
        <v>762.91196497999999</v>
      </c>
      <c r="GQ5" s="89">
        <v>618.77306614999998</v>
      </c>
      <c r="GR5" s="89">
        <v>0.84</v>
      </c>
      <c r="GS5" s="89">
        <v>0.56999999999999995</v>
      </c>
      <c r="GT5" s="89">
        <v>0.39</v>
      </c>
      <c r="GU5" s="89">
        <v>0.24</v>
      </c>
      <c r="GV5" s="89">
        <v>0.47</v>
      </c>
      <c r="GW5" s="89">
        <v>0.5</v>
      </c>
      <c r="GX5" s="89">
        <v>0.82</v>
      </c>
      <c r="GY5" s="89">
        <v>0.42</v>
      </c>
      <c r="GZ5" s="89">
        <v>0.22</v>
      </c>
      <c r="HA5" s="89">
        <v>1.29</v>
      </c>
      <c r="HB5" s="89">
        <v>0.81</v>
      </c>
      <c r="HC5" s="89">
        <v>0.61</v>
      </c>
      <c r="HD5" s="89">
        <v>0.55000000000000004</v>
      </c>
      <c r="HE5" s="89">
        <v>0.24</v>
      </c>
      <c r="HF5" s="89">
        <v>0.66</v>
      </c>
      <c r="HG5" s="89">
        <v>4.91</v>
      </c>
      <c r="HH5" s="89">
        <v>0.55000000000000004</v>
      </c>
      <c r="HI5" s="89">
        <v>0.08</v>
      </c>
      <c r="HJ5" s="89">
        <v>0.56000000000000005</v>
      </c>
      <c r="HK5" s="89">
        <v>0.62</v>
      </c>
      <c r="HL5" s="89">
        <v>0.75</v>
      </c>
      <c r="HM5" s="89">
        <v>0.64</v>
      </c>
      <c r="HN5" s="89">
        <v>0.41</v>
      </c>
      <c r="HO5" s="89">
        <v>0.63</v>
      </c>
      <c r="HP5" s="89">
        <v>0.96</v>
      </c>
      <c r="HQ5" s="89">
        <v>0.4</v>
      </c>
      <c r="HR5" s="89">
        <v>0.67</v>
      </c>
      <c r="HS5" s="89">
        <v>2.27</v>
      </c>
      <c r="HT5" s="89">
        <v>0.47</v>
      </c>
      <c r="HU5" s="89">
        <v>0.63</v>
      </c>
      <c r="HV5" s="89">
        <v>-0.03</v>
      </c>
      <c r="HW5" s="89">
        <v>0.55000000000000004</v>
      </c>
      <c r="HX5" s="89">
        <v>0.91</v>
      </c>
      <c r="HY5" s="89">
        <v>1.39</v>
      </c>
      <c r="HZ5" s="89">
        <v>1.1100000000000001</v>
      </c>
      <c r="IA5" s="89">
        <v>0.54</v>
      </c>
      <c r="IB5" s="89">
        <v>0.54</v>
      </c>
      <c r="IC5" s="89">
        <v>0.27</v>
      </c>
      <c r="ID5" s="89">
        <v>0.72</v>
      </c>
      <c r="IE5" s="89">
        <v>1.63</v>
      </c>
      <c r="IF5" s="89">
        <v>0.84</v>
      </c>
      <c r="IG5" s="89">
        <v>2.59</v>
      </c>
      <c r="IH5" s="89">
        <v>2.38</v>
      </c>
      <c r="II5" s="89">
        <v>1.1599999999999999</v>
      </c>
      <c r="IJ5" s="89">
        <v>5.26</v>
      </c>
      <c r="IK5" s="89">
        <v>1.77</v>
      </c>
      <c r="IL5" s="89">
        <v>1</v>
      </c>
      <c r="IM5" s="89">
        <v>0.57999999999999996</v>
      </c>
      <c r="IN5" s="89">
        <v>5.47</v>
      </c>
      <c r="IO5" s="89">
        <v>0.8</v>
      </c>
      <c r="IP5" s="89">
        <v>1.36</v>
      </c>
      <c r="IQ5" s="89">
        <v>2.11</v>
      </c>
      <c r="IR5" s="89">
        <v>0.9</v>
      </c>
      <c r="IS5" s="89">
        <v>1.03</v>
      </c>
      <c r="IT5" s="89">
        <v>1.02</v>
      </c>
      <c r="IU5" s="89">
        <v>0.56000000000000005</v>
      </c>
      <c r="IV5" s="89">
        <v>0.95</v>
      </c>
      <c r="IW5" s="89">
        <v>1.1499999999999999</v>
      </c>
      <c r="IX5" s="89">
        <v>0.77</v>
      </c>
      <c r="IY5" s="89">
        <v>0.7</v>
      </c>
      <c r="IZ5" s="89">
        <v>2.31</v>
      </c>
      <c r="JA5" s="89">
        <v>1.06</v>
      </c>
      <c r="JB5" s="89">
        <v>1.1000000000000001</v>
      </c>
      <c r="JC5" s="89">
        <v>0.56999999999999995</v>
      </c>
      <c r="JD5" s="89">
        <v>0.95</v>
      </c>
      <c r="JE5" s="89">
        <v>1.84</v>
      </c>
      <c r="JF5" s="89">
        <v>6.55</v>
      </c>
      <c r="JG5" s="89">
        <v>8.15</v>
      </c>
      <c r="JH5" s="89">
        <v>6.17</v>
      </c>
      <c r="JI5" s="89">
        <v>5.66</v>
      </c>
      <c r="JJ5" s="89">
        <v>8.56</v>
      </c>
      <c r="JK5" s="89">
        <v>3.17</v>
      </c>
      <c r="JL5" s="89">
        <v>9.56</v>
      </c>
      <c r="JM5" s="89">
        <v>6.6</v>
      </c>
      <c r="JN5" s="89">
        <v>7.82</v>
      </c>
      <c r="JO5" s="89">
        <v>6.57</v>
      </c>
      <c r="JP5" s="89">
        <v>6.25</v>
      </c>
      <c r="JQ5" s="89">
        <v>8.16</v>
      </c>
      <c r="JR5" s="89">
        <v>7.42</v>
      </c>
      <c r="JS5" s="89">
        <v>7</v>
      </c>
      <c r="JT5" s="89">
        <v>3.74</v>
      </c>
      <c r="JU5" s="89">
        <v>6</v>
      </c>
      <c r="JV5" s="89">
        <v>6.34</v>
      </c>
      <c r="JW5" s="89">
        <v>6.93</v>
      </c>
      <c r="JX5" s="89">
        <v>6.97</v>
      </c>
      <c r="JY5" s="89">
        <v>5.61</v>
      </c>
      <c r="JZ5" s="89">
        <v>3.29</v>
      </c>
      <c r="KA5" s="89">
        <v>6.24</v>
      </c>
      <c r="KB5" s="89">
        <v>3.87</v>
      </c>
      <c r="KC5" s="89">
        <v>7.52</v>
      </c>
      <c r="KD5" s="89">
        <v>8.69</v>
      </c>
      <c r="KE5" s="89">
        <v>7.79</v>
      </c>
      <c r="KF5" s="89">
        <v>8.82</v>
      </c>
      <c r="KG5" s="89">
        <v>10.199999999999999</v>
      </c>
      <c r="KH5" s="89">
        <v>5.91</v>
      </c>
      <c r="KI5" s="89">
        <v>6</v>
      </c>
      <c r="KJ5" s="89">
        <v>5.5</v>
      </c>
      <c r="KK5" s="89">
        <v>6</v>
      </c>
      <c r="KL5" s="89">
        <v>6.26</v>
      </c>
    </row>
    <row r="6" spans="1:298" x14ac:dyDescent="0.25">
      <c r="A6" s="90">
        <v>42430</v>
      </c>
      <c r="B6" s="89">
        <v>984.81</v>
      </c>
      <c r="C6" s="89">
        <v>1009.38</v>
      </c>
      <c r="D6" s="89">
        <v>1042.57</v>
      </c>
      <c r="E6" s="89">
        <v>1076.82</v>
      </c>
      <c r="F6" s="89">
        <v>997.15</v>
      </c>
      <c r="G6" s="89">
        <v>1037</v>
      </c>
      <c r="H6" s="89">
        <v>994.11</v>
      </c>
      <c r="I6" s="89">
        <v>1001.86</v>
      </c>
      <c r="J6" s="89">
        <v>1034.8</v>
      </c>
      <c r="K6" s="89">
        <v>912.41</v>
      </c>
      <c r="L6" s="89">
        <v>943.15</v>
      </c>
      <c r="M6" s="89">
        <v>956.2</v>
      </c>
      <c r="N6" s="89">
        <v>909.85</v>
      </c>
      <c r="O6" s="89">
        <v>879.9</v>
      </c>
      <c r="P6" s="89">
        <v>938.82</v>
      </c>
      <c r="Q6" s="89">
        <v>904.15</v>
      </c>
      <c r="R6" s="89">
        <v>901.15</v>
      </c>
      <c r="S6" s="89">
        <v>875.77</v>
      </c>
      <c r="T6" s="89">
        <v>901.19</v>
      </c>
      <c r="U6" s="89">
        <v>1026.97</v>
      </c>
      <c r="V6" s="89">
        <v>949.27</v>
      </c>
      <c r="W6" s="89">
        <v>896.17</v>
      </c>
      <c r="X6" s="89">
        <v>1091.19</v>
      </c>
      <c r="Y6" s="89">
        <v>1058.5</v>
      </c>
      <c r="Z6" s="89">
        <v>1018.2</v>
      </c>
      <c r="AA6" s="89">
        <v>1012.58</v>
      </c>
      <c r="AB6" s="89">
        <v>1067.0999999999999</v>
      </c>
      <c r="AC6" s="89">
        <v>980.54</v>
      </c>
      <c r="AD6" s="89">
        <v>988.63</v>
      </c>
      <c r="AE6" s="89">
        <v>974.23</v>
      </c>
      <c r="AF6" s="89">
        <v>987.86</v>
      </c>
      <c r="AG6" s="89">
        <v>969.55</v>
      </c>
      <c r="AH6" s="89">
        <v>1026.2</v>
      </c>
      <c r="AI6" s="89">
        <v>525.38</v>
      </c>
      <c r="AJ6" s="89">
        <v>574.67999999999995</v>
      </c>
      <c r="AK6" s="89">
        <v>593.9</v>
      </c>
      <c r="AL6" s="89">
        <v>610.32000000000005</v>
      </c>
      <c r="AM6" s="89">
        <v>570.15</v>
      </c>
      <c r="AN6" s="89">
        <v>541.5</v>
      </c>
      <c r="AO6" s="89">
        <v>568.85</v>
      </c>
      <c r="AP6" s="89">
        <v>571.12</v>
      </c>
      <c r="AQ6" s="89">
        <v>594.85</v>
      </c>
      <c r="AR6" s="89">
        <v>510.02</v>
      </c>
      <c r="AS6" s="89">
        <v>534.65</v>
      </c>
      <c r="AT6" s="89">
        <v>549.16</v>
      </c>
      <c r="AU6" s="89">
        <v>518.80999999999995</v>
      </c>
      <c r="AV6" s="89">
        <v>495.46</v>
      </c>
      <c r="AW6" s="89">
        <v>537.70000000000005</v>
      </c>
      <c r="AX6" s="89">
        <v>495.4</v>
      </c>
      <c r="AY6" s="89">
        <v>509.63</v>
      </c>
      <c r="AZ6" s="89">
        <v>495.93</v>
      </c>
      <c r="BA6" s="89">
        <v>491.84</v>
      </c>
      <c r="BB6" s="89">
        <v>520.63</v>
      </c>
      <c r="BC6" s="89">
        <v>502.39</v>
      </c>
      <c r="BD6" s="89">
        <v>478.44</v>
      </c>
      <c r="BE6" s="89">
        <v>537.1</v>
      </c>
      <c r="BF6" s="89">
        <v>528.37</v>
      </c>
      <c r="BG6" s="89">
        <v>519.63</v>
      </c>
      <c r="BH6" s="89">
        <v>500.42</v>
      </c>
      <c r="BI6" s="89">
        <v>531.04999999999995</v>
      </c>
      <c r="BJ6" s="89">
        <v>540.9</v>
      </c>
      <c r="BK6" s="89">
        <v>556.92999999999995</v>
      </c>
      <c r="BL6" s="89">
        <v>566.89</v>
      </c>
      <c r="BM6" s="89">
        <v>545.4</v>
      </c>
      <c r="BN6" s="89">
        <v>541.53</v>
      </c>
      <c r="BO6" s="89">
        <v>587.07000000000005</v>
      </c>
      <c r="BP6" s="89">
        <v>459.43</v>
      </c>
      <c r="BQ6" s="89">
        <v>434.7</v>
      </c>
      <c r="BR6" s="89">
        <v>448.67</v>
      </c>
      <c r="BS6" s="89">
        <v>466.5</v>
      </c>
      <c r="BT6" s="89">
        <v>427</v>
      </c>
      <c r="BU6" s="89">
        <v>495.5</v>
      </c>
      <c r="BV6" s="89">
        <v>425.26</v>
      </c>
      <c r="BW6" s="89">
        <v>430.74</v>
      </c>
      <c r="BX6" s="89">
        <v>439.95</v>
      </c>
      <c r="BY6" s="89">
        <v>402.39</v>
      </c>
      <c r="BZ6" s="89">
        <v>408.5</v>
      </c>
      <c r="CA6" s="89">
        <v>407.04</v>
      </c>
      <c r="CB6" s="89">
        <v>391.04</v>
      </c>
      <c r="CC6" s="89">
        <v>384.44</v>
      </c>
      <c r="CD6" s="89">
        <v>401.12</v>
      </c>
      <c r="CE6" s="89">
        <v>408.75</v>
      </c>
      <c r="CF6" s="89">
        <v>391.52</v>
      </c>
      <c r="CG6" s="89">
        <v>379.84</v>
      </c>
      <c r="CH6" s="89">
        <v>409.35</v>
      </c>
      <c r="CI6" s="89">
        <v>506.34</v>
      </c>
      <c r="CJ6" s="89">
        <v>446.88</v>
      </c>
      <c r="CK6" s="89">
        <v>417.73</v>
      </c>
      <c r="CL6" s="89">
        <v>554.09</v>
      </c>
      <c r="CM6" s="89">
        <v>530.13</v>
      </c>
      <c r="CN6" s="89">
        <v>498.57</v>
      </c>
      <c r="CO6" s="89">
        <v>512.16</v>
      </c>
      <c r="CP6" s="89">
        <v>536.04999999999995</v>
      </c>
      <c r="CQ6" s="89">
        <v>439.64</v>
      </c>
      <c r="CR6" s="89">
        <v>431.7</v>
      </c>
      <c r="CS6" s="89">
        <v>407.34</v>
      </c>
      <c r="CT6" s="89">
        <v>442.46</v>
      </c>
      <c r="CU6" s="89">
        <v>428.02</v>
      </c>
      <c r="CV6" s="89">
        <v>439.13</v>
      </c>
      <c r="CW6" s="89">
        <v>493.01097450999998</v>
      </c>
      <c r="CX6" s="89">
        <v>502.91175915000002</v>
      </c>
      <c r="CY6" s="89">
        <v>581.17913470999997</v>
      </c>
      <c r="CZ6" s="89">
        <v>571.65697447000002</v>
      </c>
      <c r="DA6" s="89">
        <v>488.11580050999999</v>
      </c>
      <c r="DB6" s="89">
        <v>430.76647545999998</v>
      </c>
      <c r="DC6" s="89">
        <v>476.41199253000002</v>
      </c>
      <c r="DD6" s="89">
        <v>486.58192924999997</v>
      </c>
      <c r="DE6" s="89">
        <v>543.95119336000005</v>
      </c>
      <c r="DF6" s="89">
        <v>492.88738839000001</v>
      </c>
      <c r="DG6" s="89">
        <v>496.82711664999999</v>
      </c>
      <c r="DH6" s="89">
        <v>635.38610513000003</v>
      </c>
      <c r="DI6" s="89">
        <v>525.39023253000005</v>
      </c>
      <c r="DJ6" s="89">
        <v>443.50385445000001</v>
      </c>
      <c r="DK6" s="89">
        <v>519.05738582000004</v>
      </c>
      <c r="DL6" s="89">
        <v>483.42279053999999</v>
      </c>
      <c r="DM6" s="89">
        <v>450.31804079</v>
      </c>
      <c r="DN6" s="89">
        <v>465.38269263000001</v>
      </c>
      <c r="DO6" s="89">
        <v>476.82930533000001</v>
      </c>
      <c r="DP6" s="89">
        <v>491.50586104000001</v>
      </c>
      <c r="DQ6" s="89">
        <v>522.39102220999996</v>
      </c>
      <c r="DR6" s="89">
        <v>497.04238830999998</v>
      </c>
      <c r="DS6" s="89">
        <v>497.25195854999998</v>
      </c>
      <c r="DT6" s="89">
        <v>478.04113884999998</v>
      </c>
      <c r="DU6" s="89">
        <v>486.98282023000002</v>
      </c>
      <c r="DV6" s="89">
        <v>484.28643916999999</v>
      </c>
      <c r="DW6" s="89">
        <v>578.10703706000004</v>
      </c>
      <c r="DX6" s="89">
        <v>445.11925552999998</v>
      </c>
      <c r="DY6" s="89">
        <v>504.70873481000001</v>
      </c>
      <c r="DZ6" s="89">
        <v>458.06850235000002</v>
      </c>
      <c r="EA6" s="89">
        <v>563.67634826000005</v>
      </c>
      <c r="EB6" s="89">
        <v>512.06917883000006</v>
      </c>
      <c r="EC6" s="89">
        <v>453.27540399999998</v>
      </c>
      <c r="ED6" s="89">
        <v>397.97481396000001</v>
      </c>
      <c r="EE6" s="89">
        <v>424.60778527000002</v>
      </c>
      <c r="EF6" s="89">
        <v>452.25318718</v>
      </c>
      <c r="EG6" s="89">
        <v>443.29471188999997</v>
      </c>
      <c r="EH6" s="89">
        <v>420.87280041999998</v>
      </c>
      <c r="EI6" s="89">
        <v>356.42606389000002</v>
      </c>
      <c r="EJ6" s="89">
        <v>423.37216237000001</v>
      </c>
      <c r="EK6" s="89">
        <v>393.08166717</v>
      </c>
      <c r="EL6" s="89">
        <v>465.39224078000001</v>
      </c>
      <c r="EM6" s="89">
        <v>393.51172907</v>
      </c>
      <c r="EN6" s="89">
        <v>367.91859947</v>
      </c>
      <c r="EO6" s="89">
        <v>497.51132835999999</v>
      </c>
      <c r="EP6" s="89">
        <v>417.56767438999998</v>
      </c>
      <c r="EQ6" s="89">
        <v>349.98947156999998</v>
      </c>
      <c r="ER6" s="89">
        <v>427.67307738</v>
      </c>
      <c r="ES6" s="89">
        <v>369.13098869999999</v>
      </c>
      <c r="ET6" s="89">
        <v>377.28766825000002</v>
      </c>
      <c r="EU6" s="89">
        <v>370.28246777999999</v>
      </c>
      <c r="EV6" s="89">
        <v>397.37378515</v>
      </c>
      <c r="EW6" s="89">
        <v>395.09468504</v>
      </c>
      <c r="EX6" s="89">
        <v>421.72837685000002</v>
      </c>
      <c r="EY6" s="89">
        <v>380.90650270999998</v>
      </c>
      <c r="EZ6" s="89">
        <v>378.42553091000002</v>
      </c>
      <c r="FA6" s="89">
        <v>388.47461515999998</v>
      </c>
      <c r="FB6" s="89">
        <v>385.70579040000001</v>
      </c>
      <c r="FC6" s="89">
        <v>391.50570470999997</v>
      </c>
      <c r="FD6" s="89">
        <v>440.95387856000002</v>
      </c>
      <c r="FE6" s="89">
        <v>349.4657679</v>
      </c>
      <c r="FF6" s="89">
        <v>424.26235945000002</v>
      </c>
      <c r="FG6" s="89">
        <v>392.33615842</v>
      </c>
      <c r="FH6" s="89">
        <v>476.87050048999998</v>
      </c>
      <c r="FI6" s="89">
        <v>419.02725858000002</v>
      </c>
      <c r="FJ6" s="89">
        <v>389.27129158000002</v>
      </c>
      <c r="FK6" s="89">
        <v>725.07008298999995</v>
      </c>
      <c r="FL6" s="89">
        <v>700.89954786999999</v>
      </c>
      <c r="FM6" s="89">
        <v>1025.3781747</v>
      </c>
      <c r="FN6" s="89">
        <v>960.59750254999994</v>
      </c>
      <c r="FO6" s="89">
        <v>643.85819437999999</v>
      </c>
      <c r="FP6" s="89">
        <v>605.49262724000005</v>
      </c>
      <c r="FQ6" s="89">
        <v>591.67962086</v>
      </c>
      <c r="FR6" s="89">
        <v>745.99647288000006</v>
      </c>
      <c r="FS6" s="89">
        <v>790.52835550999998</v>
      </c>
      <c r="FT6" s="89">
        <v>778.32059383000001</v>
      </c>
      <c r="FU6" s="89">
        <v>1010.84020026</v>
      </c>
      <c r="FV6" s="89">
        <v>1072.1096666000001</v>
      </c>
      <c r="FW6" s="89">
        <v>885.68175120000001</v>
      </c>
      <c r="FX6" s="89">
        <v>715.30257145999997</v>
      </c>
      <c r="FY6" s="89">
        <v>783.26256197999999</v>
      </c>
      <c r="FZ6" s="89">
        <v>816.52147113000001</v>
      </c>
      <c r="GA6" s="89">
        <v>624.9443387</v>
      </c>
      <c r="GB6" s="89">
        <v>764.20825397999999</v>
      </c>
      <c r="GC6" s="89">
        <v>669.15756713999997</v>
      </c>
      <c r="GD6" s="89">
        <v>706.84011800999997</v>
      </c>
      <c r="GE6" s="89">
        <v>768.98496763000003</v>
      </c>
      <c r="GF6" s="89">
        <v>805.43605063999996</v>
      </c>
      <c r="GG6" s="89">
        <v>757.77463905000002</v>
      </c>
      <c r="GH6" s="89">
        <v>670.79934874000003</v>
      </c>
      <c r="GI6" s="89">
        <v>729.36693120999996</v>
      </c>
      <c r="GJ6" s="89">
        <v>682.43590308</v>
      </c>
      <c r="GK6" s="89">
        <v>891.76155200000005</v>
      </c>
      <c r="GL6" s="89">
        <v>711.92656339999996</v>
      </c>
      <c r="GM6" s="89">
        <v>712.56833122</v>
      </c>
      <c r="GN6" s="89">
        <v>626.75123248</v>
      </c>
      <c r="GO6" s="89">
        <v>758.36958821999997</v>
      </c>
      <c r="GP6" s="89">
        <v>777.55987471000003</v>
      </c>
      <c r="GQ6" s="89">
        <v>616.54548310999996</v>
      </c>
      <c r="GR6" s="89">
        <v>0.82</v>
      </c>
      <c r="GS6" s="89">
        <v>0.3</v>
      </c>
      <c r="GT6" s="89">
        <v>0.45</v>
      </c>
      <c r="GU6" s="89">
        <v>0.22</v>
      </c>
      <c r="GV6" s="89">
        <v>-0.1</v>
      </c>
      <c r="GW6" s="89">
        <v>0.37</v>
      </c>
      <c r="GX6" s="89">
        <v>0.54</v>
      </c>
      <c r="GY6" s="89">
        <v>0.52</v>
      </c>
      <c r="GZ6" s="89">
        <v>-0.04</v>
      </c>
      <c r="HA6" s="89">
        <v>0.14000000000000001</v>
      </c>
      <c r="HB6" s="89">
        <v>2.17</v>
      </c>
      <c r="HC6" s="89">
        <v>0.38</v>
      </c>
      <c r="HD6" s="89">
        <v>-0.19</v>
      </c>
      <c r="HE6" s="89">
        <v>0.27</v>
      </c>
      <c r="HF6" s="89">
        <v>-0.09</v>
      </c>
      <c r="HG6" s="89">
        <v>-0.13</v>
      </c>
      <c r="HH6" s="89">
        <v>0.31</v>
      </c>
      <c r="HI6" s="89">
        <v>0</v>
      </c>
      <c r="HJ6" s="89">
        <v>-0.55000000000000004</v>
      </c>
      <c r="HK6" s="89">
        <v>1.62</v>
      </c>
      <c r="HL6" s="89">
        <v>5.38</v>
      </c>
      <c r="HM6" s="89">
        <v>0.56999999999999995</v>
      </c>
      <c r="HN6" s="89">
        <v>0.32</v>
      </c>
      <c r="HO6" s="89">
        <v>0.31</v>
      </c>
      <c r="HP6" s="89">
        <v>0.68</v>
      </c>
      <c r="HQ6" s="89">
        <v>0.86</v>
      </c>
      <c r="HR6" s="89">
        <v>0.41</v>
      </c>
      <c r="HS6" s="89">
        <v>0.67</v>
      </c>
      <c r="HT6" s="89">
        <v>0.26</v>
      </c>
      <c r="HU6" s="89">
        <v>0.61</v>
      </c>
      <c r="HV6" s="89">
        <v>0.19</v>
      </c>
      <c r="HW6" s="89">
        <v>0.2</v>
      </c>
      <c r="HX6" s="89">
        <v>0.18</v>
      </c>
      <c r="HY6" s="89">
        <v>2.23</v>
      </c>
      <c r="HZ6" s="89">
        <v>1.42</v>
      </c>
      <c r="IA6" s="89">
        <v>0.99</v>
      </c>
      <c r="IB6" s="89">
        <v>0.76</v>
      </c>
      <c r="IC6" s="89">
        <v>0.17</v>
      </c>
      <c r="ID6" s="89">
        <v>1.0900000000000001</v>
      </c>
      <c r="IE6" s="89">
        <v>2.1800000000000002</v>
      </c>
      <c r="IF6" s="89">
        <v>1.37</v>
      </c>
      <c r="IG6" s="89">
        <v>2.54</v>
      </c>
      <c r="IH6" s="89">
        <v>2.5299999999999998</v>
      </c>
      <c r="II6" s="89">
        <v>3.36</v>
      </c>
      <c r="IJ6" s="89">
        <v>5.66</v>
      </c>
      <c r="IK6" s="89">
        <v>1.57</v>
      </c>
      <c r="IL6" s="89">
        <v>1.27</v>
      </c>
      <c r="IM6" s="89">
        <v>0.49</v>
      </c>
      <c r="IN6" s="89">
        <v>5.33</v>
      </c>
      <c r="IO6" s="89">
        <v>1.1100000000000001</v>
      </c>
      <c r="IP6" s="89">
        <v>1.36</v>
      </c>
      <c r="IQ6" s="89">
        <v>1.55</v>
      </c>
      <c r="IR6" s="89">
        <v>2.54</v>
      </c>
      <c r="IS6" s="89">
        <v>6.47</v>
      </c>
      <c r="IT6" s="89">
        <v>1.6</v>
      </c>
      <c r="IU6" s="89">
        <v>0.88</v>
      </c>
      <c r="IV6" s="89">
        <v>1.26</v>
      </c>
      <c r="IW6" s="89">
        <v>1.84</v>
      </c>
      <c r="IX6" s="89">
        <v>1.64</v>
      </c>
      <c r="IY6" s="89">
        <v>1.1100000000000001</v>
      </c>
      <c r="IZ6" s="89">
        <v>3</v>
      </c>
      <c r="JA6" s="89">
        <v>1.33</v>
      </c>
      <c r="JB6" s="89">
        <v>1.72</v>
      </c>
      <c r="JC6" s="89">
        <v>0.76</v>
      </c>
      <c r="JD6" s="89">
        <v>1.1499999999999999</v>
      </c>
      <c r="JE6" s="89">
        <v>2.02</v>
      </c>
      <c r="JF6" s="89">
        <v>7.18</v>
      </c>
      <c r="JG6" s="89">
        <v>8.23</v>
      </c>
      <c r="JH6" s="89">
        <v>6.78</v>
      </c>
      <c r="JI6" s="89">
        <v>5.46</v>
      </c>
      <c r="JJ6" s="89">
        <v>7.67</v>
      </c>
      <c r="JK6" s="89">
        <v>3.79</v>
      </c>
      <c r="JL6" s="89">
        <v>10.039999999999999</v>
      </c>
      <c r="JM6" s="89">
        <v>7.22</v>
      </c>
      <c r="JN6" s="89">
        <v>7.69</v>
      </c>
      <c r="JO6" s="89">
        <v>6.34</v>
      </c>
      <c r="JP6" s="89">
        <v>5.99</v>
      </c>
      <c r="JQ6" s="89">
        <v>8.1199999999999992</v>
      </c>
      <c r="JR6" s="89">
        <v>7.22</v>
      </c>
      <c r="JS6" s="89">
        <v>7.08</v>
      </c>
      <c r="JT6" s="89">
        <v>3.39</v>
      </c>
      <c r="JU6" s="89">
        <v>6.23</v>
      </c>
      <c r="JV6" s="89">
        <v>5.99</v>
      </c>
      <c r="JW6" s="89">
        <v>6.4</v>
      </c>
      <c r="JX6" s="89">
        <v>6.44</v>
      </c>
      <c r="JY6" s="89">
        <v>7.31</v>
      </c>
      <c r="JZ6" s="89">
        <v>8.81</v>
      </c>
      <c r="KA6" s="89">
        <v>6.8</v>
      </c>
      <c r="KB6" s="89">
        <v>4.2</v>
      </c>
      <c r="KC6" s="89">
        <v>7.86</v>
      </c>
      <c r="KD6" s="89">
        <v>8.65</v>
      </c>
      <c r="KE6" s="89">
        <v>8.42</v>
      </c>
      <c r="KF6" s="89">
        <v>8.49</v>
      </c>
      <c r="KG6" s="89">
        <v>9.25</v>
      </c>
      <c r="KH6" s="89">
        <v>6.1</v>
      </c>
      <c r="KI6" s="89">
        <v>6.55</v>
      </c>
      <c r="KJ6" s="89">
        <v>5.79</v>
      </c>
      <c r="KK6" s="89">
        <v>5.96</v>
      </c>
      <c r="KL6" s="89">
        <v>6.4</v>
      </c>
    </row>
    <row r="7" spans="1:298" x14ac:dyDescent="0.25">
      <c r="A7" s="90">
        <v>42461</v>
      </c>
      <c r="B7" s="89">
        <v>989.37</v>
      </c>
      <c r="C7" s="89">
        <v>1010.81</v>
      </c>
      <c r="D7" s="89">
        <v>1044</v>
      </c>
      <c r="E7" s="89">
        <v>1082.33</v>
      </c>
      <c r="F7" s="89">
        <v>994.32</v>
      </c>
      <c r="G7" s="89">
        <v>1037.24</v>
      </c>
      <c r="H7" s="89">
        <v>997.09</v>
      </c>
      <c r="I7" s="89">
        <v>1001.76</v>
      </c>
      <c r="J7" s="89">
        <v>1039.27</v>
      </c>
      <c r="K7" s="89">
        <v>924.25</v>
      </c>
      <c r="L7" s="89">
        <v>939.84</v>
      </c>
      <c r="M7" s="89">
        <v>956.01</v>
      </c>
      <c r="N7" s="89">
        <v>914.81</v>
      </c>
      <c r="O7" s="89">
        <v>876.36</v>
      </c>
      <c r="P7" s="89">
        <v>969.5</v>
      </c>
      <c r="Q7" s="89">
        <v>905.66</v>
      </c>
      <c r="R7" s="89">
        <v>906.13</v>
      </c>
      <c r="S7" s="89">
        <v>903.15</v>
      </c>
      <c r="T7" s="89">
        <v>931.25</v>
      </c>
      <c r="U7" s="89">
        <v>1026.93</v>
      </c>
      <c r="V7" s="89">
        <v>951.79</v>
      </c>
      <c r="W7" s="89">
        <v>899.04</v>
      </c>
      <c r="X7" s="89">
        <v>1091.3900000000001</v>
      </c>
      <c r="Y7" s="89">
        <v>1056.5999999999999</v>
      </c>
      <c r="Z7" s="89">
        <v>1020.59</v>
      </c>
      <c r="AA7" s="89">
        <v>1014.62</v>
      </c>
      <c r="AB7" s="89">
        <v>1070.1199999999999</v>
      </c>
      <c r="AC7" s="89">
        <v>982.91</v>
      </c>
      <c r="AD7" s="89">
        <v>993.31</v>
      </c>
      <c r="AE7" s="89">
        <v>981.24</v>
      </c>
      <c r="AF7" s="89">
        <v>991.45</v>
      </c>
      <c r="AG7" s="89">
        <v>974.76</v>
      </c>
      <c r="AH7" s="89">
        <v>1030.02</v>
      </c>
      <c r="AI7" s="89">
        <v>526.78</v>
      </c>
      <c r="AJ7" s="89">
        <v>575.38</v>
      </c>
      <c r="AK7" s="89">
        <v>595.33000000000004</v>
      </c>
      <c r="AL7" s="89">
        <v>615.83000000000004</v>
      </c>
      <c r="AM7" s="89">
        <v>567.32000000000005</v>
      </c>
      <c r="AN7" s="89">
        <v>541.74</v>
      </c>
      <c r="AO7" s="89">
        <v>570.42999999999995</v>
      </c>
      <c r="AP7" s="89">
        <v>571.02</v>
      </c>
      <c r="AQ7" s="89">
        <v>597.72</v>
      </c>
      <c r="AR7" s="89">
        <v>512.26</v>
      </c>
      <c r="AS7" s="89">
        <v>531.34</v>
      </c>
      <c r="AT7" s="89">
        <v>548.97</v>
      </c>
      <c r="AU7" s="89">
        <v>523.77</v>
      </c>
      <c r="AV7" s="89">
        <v>491.92</v>
      </c>
      <c r="AW7" s="89">
        <v>548.29999999999995</v>
      </c>
      <c r="AX7" s="89">
        <v>496.91</v>
      </c>
      <c r="AY7" s="89">
        <v>514.61</v>
      </c>
      <c r="AZ7" s="89">
        <v>496.3</v>
      </c>
      <c r="BA7" s="89">
        <v>494.85</v>
      </c>
      <c r="BB7" s="89">
        <v>520.53</v>
      </c>
      <c r="BC7" s="89">
        <v>504.75</v>
      </c>
      <c r="BD7" s="89">
        <v>481.31</v>
      </c>
      <c r="BE7" s="89">
        <v>537.29999999999995</v>
      </c>
      <c r="BF7" s="89">
        <v>526.47</v>
      </c>
      <c r="BG7" s="89">
        <v>521.61</v>
      </c>
      <c r="BH7" s="89">
        <v>502.33</v>
      </c>
      <c r="BI7" s="89">
        <v>532.74</v>
      </c>
      <c r="BJ7" s="89">
        <v>543.27</v>
      </c>
      <c r="BK7" s="89">
        <v>561.61</v>
      </c>
      <c r="BL7" s="89">
        <v>573.9</v>
      </c>
      <c r="BM7" s="89">
        <v>548.99</v>
      </c>
      <c r="BN7" s="89">
        <v>546.74</v>
      </c>
      <c r="BO7" s="89">
        <v>590.89</v>
      </c>
      <c r="BP7" s="89">
        <v>462.59</v>
      </c>
      <c r="BQ7" s="89">
        <v>435.43</v>
      </c>
      <c r="BR7" s="89">
        <v>448.67</v>
      </c>
      <c r="BS7" s="89">
        <v>466.5</v>
      </c>
      <c r="BT7" s="89">
        <v>427</v>
      </c>
      <c r="BU7" s="89">
        <v>495.5</v>
      </c>
      <c r="BV7" s="89">
        <v>426.66</v>
      </c>
      <c r="BW7" s="89">
        <v>430.74</v>
      </c>
      <c r="BX7" s="89">
        <v>441.55</v>
      </c>
      <c r="BY7" s="89">
        <v>411.99</v>
      </c>
      <c r="BZ7" s="89">
        <v>408.5</v>
      </c>
      <c r="CA7" s="89">
        <v>407.04</v>
      </c>
      <c r="CB7" s="89">
        <v>391.04</v>
      </c>
      <c r="CC7" s="89">
        <v>384.44</v>
      </c>
      <c r="CD7" s="89">
        <v>421.2</v>
      </c>
      <c r="CE7" s="89">
        <v>408.75</v>
      </c>
      <c r="CF7" s="89">
        <v>391.52</v>
      </c>
      <c r="CG7" s="89">
        <v>406.85</v>
      </c>
      <c r="CH7" s="89">
        <v>436.4</v>
      </c>
      <c r="CI7" s="89">
        <v>506.4</v>
      </c>
      <c r="CJ7" s="89">
        <v>447.04</v>
      </c>
      <c r="CK7" s="89">
        <v>417.73</v>
      </c>
      <c r="CL7" s="89">
        <v>554.09</v>
      </c>
      <c r="CM7" s="89">
        <v>530.13</v>
      </c>
      <c r="CN7" s="89">
        <v>498.98</v>
      </c>
      <c r="CO7" s="89">
        <v>512.29</v>
      </c>
      <c r="CP7" s="89">
        <v>537.38</v>
      </c>
      <c r="CQ7" s="89">
        <v>439.64</v>
      </c>
      <c r="CR7" s="89">
        <v>431.7</v>
      </c>
      <c r="CS7" s="89">
        <v>407.34</v>
      </c>
      <c r="CT7" s="89">
        <v>442.46</v>
      </c>
      <c r="CU7" s="89">
        <v>428.02</v>
      </c>
      <c r="CV7" s="89">
        <v>439.13</v>
      </c>
      <c r="CW7" s="89">
        <v>495.27882498999998</v>
      </c>
      <c r="CX7" s="89">
        <v>503.61583560999998</v>
      </c>
      <c r="CY7" s="89">
        <v>581.99278549999997</v>
      </c>
      <c r="CZ7" s="89">
        <v>574.57242503999998</v>
      </c>
      <c r="DA7" s="89">
        <v>486.74907626999999</v>
      </c>
      <c r="DB7" s="89">
        <v>430.85262876000002</v>
      </c>
      <c r="DC7" s="89">
        <v>477.84122851000001</v>
      </c>
      <c r="DD7" s="89">
        <v>486.53327106</v>
      </c>
      <c r="DE7" s="89">
        <v>546.29018349</v>
      </c>
      <c r="DF7" s="89">
        <v>499.29492443999999</v>
      </c>
      <c r="DG7" s="89">
        <v>495.08822173999999</v>
      </c>
      <c r="DH7" s="89">
        <v>635.25902790999999</v>
      </c>
      <c r="DI7" s="89">
        <v>528.27987881000001</v>
      </c>
      <c r="DJ7" s="89">
        <v>441.72983902999999</v>
      </c>
      <c r="DK7" s="89">
        <v>536.03056233999996</v>
      </c>
      <c r="DL7" s="89">
        <v>484.24460928000002</v>
      </c>
      <c r="DM7" s="89">
        <v>452.79479000999999</v>
      </c>
      <c r="DN7" s="89">
        <v>479.94917091000002</v>
      </c>
      <c r="DO7" s="89">
        <v>492.75540412999999</v>
      </c>
      <c r="DP7" s="89">
        <v>491.50586104000001</v>
      </c>
      <c r="DQ7" s="89">
        <v>523.80147796999995</v>
      </c>
      <c r="DR7" s="89">
        <v>498.63292395000002</v>
      </c>
      <c r="DS7" s="89">
        <v>497.35140894</v>
      </c>
      <c r="DT7" s="89">
        <v>477.18066479999999</v>
      </c>
      <c r="DU7" s="89">
        <v>488.10288071999997</v>
      </c>
      <c r="DV7" s="89">
        <v>485.25501205</v>
      </c>
      <c r="DW7" s="89">
        <v>579.72573676000002</v>
      </c>
      <c r="DX7" s="89">
        <v>446.18754173999997</v>
      </c>
      <c r="DY7" s="89">
        <v>507.08086586000002</v>
      </c>
      <c r="DZ7" s="89">
        <v>461.36659557000002</v>
      </c>
      <c r="EA7" s="89">
        <v>565.70558311000002</v>
      </c>
      <c r="EB7" s="89">
        <v>514.83435239999994</v>
      </c>
      <c r="EC7" s="89">
        <v>454.95252298999998</v>
      </c>
      <c r="ED7" s="89">
        <v>399.04934595999998</v>
      </c>
      <c r="EE7" s="89">
        <v>425.11731460999999</v>
      </c>
      <c r="EF7" s="89">
        <v>453.33859482999998</v>
      </c>
      <c r="EG7" s="89">
        <v>447.28436429999999</v>
      </c>
      <c r="EH7" s="89">
        <v>418.76843642</v>
      </c>
      <c r="EI7" s="89">
        <v>356.56863432</v>
      </c>
      <c r="EJ7" s="89">
        <v>424.55760442000002</v>
      </c>
      <c r="EK7" s="89">
        <v>393.00305084000001</v>
      </c>
      <c r="EL7" s="89">
        <v>467.62612353999998</v>
      </c>
      <c r="EM7" s="89">
        <v>395.24318068000002</v>
      </c>
      <c r="EN7" s="89">
        <v>365.63750414999998</v>
      </c>
      <c r="EO7" s="89">
        <v>497.36207495999997</v>
      </c>
      <c r="EP7" s="89">
        <v>421.57632405999999</v>
      </c>
      <c r="EQ7" s="89">
        <v>347.50454631999997</v>
      </c>
      <c r="ER7" s="89">
        <v>436.09823699999998</v>
      </c>
      <c r="ES7" s="89">
        <v>370.23838167000002</v>
      </c>
      <c r="ET7" s="89">
        <v>380.9850874</v>
      </c>
      <c r="EU7" s="89">
        <v>370.54166550999997</v>
      </c>
      <c r="EV7" s="89">
        <v>399.79776523999999</v>
      </c>
      <c r="EW7" s="89">
        <v>395.01566609999998</v>
      </c>
      <c r="EX7" s="89">
        <v>423.71050021999997</v>
      </c>
      <c r="EY7" s="89">
        <v>383.19194173</v>
      </c>
      <c r="EZ7" s="89">
        <v>378.57690112</v>
      </c>
      <c r="FA7" s="89">
        <v>387.07610655000002</v>
      </c>
      <c r="FB7" s="89">
        <v>387.17147240000003</v>
      </c>
      <c r="FC7" s="89">
        <v>392.99342639000002</v>
      </c>
      <c r="FD7" s="89">
        <v>442.36493096999999</v>
      </c>
      <c r="FE7" s="89">
        <v>351.00341728000001</v>
      </c>
      <c r="FF7" s="89">
        <v>427.82616327</v>
      </c>
      <c r="FG7" s="89">
        <v>397.20112677999998</v>
      </c>
      <c r="FH7" s="89">
        <v>480.01784579000002</v>
      </c>
      <c r="FI7" s="89">
        <v>423.04992026000002</v>
      </c>
      <c r="FJ7" s="89">
        <v>391.80155497999999</v>
      </c>
      <c r="FK7" s="89">
        <v>730.07306656000003</v>
      </c>
      <c r="FL7" s="89">
        <v>702.09107710000001</v>
      </c>
      <c r="FM7" s="89">
        <v>1025.3781747</v>
      </c>
      <c r="FN7" s="89">
        <v>960.59750254999994</v>
      </c>
      <c r="FO7" s="89">
        <v>643.85819437999999</v>
      </c>
      <c r="FP7" s="89">
        <v>605.49262724000005</v>
      </c>
      <c r="FQ7" s="89">
        <v>593.63216361000002</v>
      </c>
      <c r="FR7" s="89">
        <v>745.99647288000006</v>
      </c>
      <c r="FS7" s="89">
        <v>793.37425758999996</v>
      </c>
      <c r="FT7" s="89">
        <v>796.92245602000003</v>
      </c>
      <c r="FU7" s="89">
        <v>1010.8402003</v>
      </c>
      <c r="FV7" s="89">
        <v>1072.1096666000001</v>
      </c>
      <c r="FW7" s="89">
        <v>885.68175120000001</v>
      </c>
      <c r="FX7" s="89">
        <v>715.30257145999997</v>
      </c>
      <c r="FY7" s="89">
        <v>822.50401634000002</v>
      </c>
      <c r="FZ7" s="89">
        <v>816.52147113000001</v>
      </c>
      <c r="GA7" s="89">
        <v>624.9443387</v>
      </c>
      <c r="GB7" s="89">
        <v>818.54346083999997</v>
      </c>
      <c r="GC7" s="89">
        <v>713.38888233</v>
      </c>
      <c r="GD7" s="89">
        <v>706.91080202000001</v>
      </c>
      <c r="GE7" s="89">
        <v>769.29256162000001</v>
      </c>
      <c r="GF7" s="89">
        <v>805.43605063999996</v>
      </c>
      <c r="GG7" s="89">
        <v>757.77463905000002</v>
      </c>
      <c r="GH7" s="89">
        <v>670.79934874000003</v>
      </c>
      <c r="GI7" s="89">
        <v>729.95042475000002</v>
      </c>
      <c r="GJ7" s="89">
        <v>682.64063384999997</v>
      </c>
      <c r="GK7" s="89">
        <v>893.99095588</v>
      </c>
      <c r="GL7" s="89">
        <v>711.92656339999996</v>
      </c>
      <c r="GM7" s="89">
        <v>712.56833122</v>
      </c>
      <c r="GN7" s="89">
        <v>626.75123248</v>
      </c>
      <c r="GO7" s="89">
        <v>758.36958821999997</v>
      </c>
      <c r="GP7" s="89">
        <v>777.55987471000003</v>
      </c>
      <c r="GQ7" s="89">
        <v>616.54548310999996</v>
      </c>
      <c r="GR7" s="89">
        <v>0.46</v>
      </c>
      <c r="GS7" s="89">
        <v>0.14000000000000001</v>
      </c>
      <c r="GT7" s="89">
        <v>0.14000000000000001</v>
      </c>
      <c r="GU7" s="89">
        <v>0.51</v>
      </c>
      <c r="GV7" s="89">
        <v>-0.28000000000000003</v>
      </c>
      <c r="GW7" s="89">
        <v>0.02</v>
      </c>
      <c r="GX7" s="89">
        <v>0.3</v>
      </c>
      <c r="GY7" s="89">
        <v>-0.01</v>
      </c>
      <c r="GZ7" s="89">
        <v>0.43</v>
      </c>
      <c r="HA7" s="89">
        <v>1.3</v>
      </c>
      <c r="HB7" s="89">
        <v>-0.35</v>
      </c>
      <c r="HC7" s="89">
        <v>-0.02</v>
      </c>
      <c r="HD7" s="89">
        <v>0.55000000000000004</v>
      </c>
      <c r="HE7" s="89">
        <v>-0.4</v>
      </c>
      <c r="HF7" s="89">
        <v>3.27</v>
      </c>
      <c r="HG7" s="89">
        <v>0.17</v>
      </c>
      <c r="HH7" s="89">
        <v>0.55000000000000004</v>
      </c>
      <c r="HI7" s="89">
        <v>3.13</v>
      </c>
      <c r="HJ7" s="89">
        <v>3.34</v>
      </c>
      <c r="HK7" s="89">
        <v>0</v>
      </c>
      <c r="HL7" s="89">
        <v>0.27</v>
      </c>
      <c r="HM7" s="89">
        <v>0.32</v>
      </c>
      <c r="HN7" s="89">
        <v>0.02</v>
      </c>
      <c r="HO7" s="89">
        <v>-0.18</v>
      </c>
      <c r="HP7" s="89">
        <v>0.23</v>
      </c>
      <c r="HQ7" s="89">
        <v>0.2</v>
      </c>
      <c r="HR7" s="89">
        <v>0.28000000000000003</v>
      </c>
      <c r="HS7" s="89">
        <v>0.24</v>
      </c>
      <c r="HT7" s="89">
        <v>0.47</v>
      </c>
      <c r="HU7" s="89">
        <v>0.72</v>
      </c>
      <c r="HV7" s="89">
        <v>0.36</v>
      </c>
      <c r="HW7" s="89">
        <v>0.54</v>
      </c>
      <c r="HX7" s="89">
        <v>0.37</v>
      </c>
      <c r="HY7" s="89">
        <v>2.7</v>
      </c>
      <c r="HZ7" s="89">
        <v>1.56</v>
      </c>
      <c r="IA7" s="89">
        <v>1.1299999999999999</v>
      </c>
      <c r="IB7" s="89">
        <v>1.28</v>
      </c>
      <c r="IC7" s="89">
        <v>-0.11</v>
      </c>
      <c r="ID7" s="89">
        <v>1.1100000000000001</v>
      </c>
      <c r="IE7" s="89">
        <v>2.48</v>
      </c>
      <c r="IF7" s="89">
        <v>1.36</v>
      </c>
      <c r="IG7" s="89">
        <v>2.99</v>
      </c>
      <c r="IH7" s="89">
        <v>3.86</v>
      </c>
      <c r="II7" s="89">
        <v>3</v>
      </c>
      <c r="IJ7" s="89">
        <v>5.64</v>
      </c>
      <c r="IK7" s="89">
        <v>2.13</v>
      </c>
      <c r="IL7" s="89">
        <v>0.87</v>
      </c>
      <c r="IM7" s="89">
        <v>3.77</v>
      </c>
      <c r="IN7" s="89">
        <v>5.51</v>
      </c>
      <c r="IO7" s="89">
        <v>1.67</v>
      </c>
      <c r="IP7" s="89">
        <v>4.53</v>
      </c>
      <c r="IQ7" s="89">
        <v>4.9400000000000004</v>
      </c>
      <c r="IR7" s="89">
        <v>2.54</v>
      </c>
      <c r="IS7" s="89">
        <v>6.76</v>
      </c>
      <c r="IT7" s="89">
        <v>1.92</v>
      </c>
      <c r="IU7" s="89">
        <v>0.9</v>
      </c>
      <c r="IV7" s="89">
        <v>1.08</v>
      </c>
      <c r="IW7" s="89">
        <v>2.0699999999999998</v>
      </c>
      <c r="IX7" s="89">
        <v>1.84</v>
      </c>
      <c r="IY7" s="89">
        <v>1.4</v>
      </c>
      <c r="IZ7" s="89">
        <v>3.24</v>
      </c>
      <c r="JA7" s="89">
        <v>1.8</v>
      </c>
      <c r="JB7" s="89">
        <v>2.4500000000000002</v>
      </c>
      <c r="JC7" s="89">
        <v>1.1200000000000001</v>
      </c>
      <c r="JD7" s="89">
        <v>1.7</v>
      </c>
      <c r="JE7" s="89">
        <v>2.4</v>
      </c>
      <c r="JF7" s="89">
        <v>7.14</v>
      </c>
      <c r="JG7" s="89">
        <v>8.23</v>
      </c>
      <c r="JH7" s="89">
        <v>6.25</v>
      </c>
      <c r="JI7" s="89">
        <v>5.99</v>
      </c>
      <c r="JJ7" s="89">
        <v>6.78</v>
      </c>
      <c r="JK7" s="89">
        <v>4.1900000000000004</v>
      </c>
      <c r="JL7" s="89">
        <v>10.66</v>
      </c>
      <c r="JM7" s="89">
        <v>7.1</v>
      </c>
      <c r="JN7" s="89">
        <v>6.99</v>
      </c>
      <c r="JO7" s="89">
        <v>6.6</v>
      </c>
      <c r="JP7" s="89">
        <v>5.36</v>
      </c>
      <c r="JQ7" s="89">
        <v>7.28</v>
      </c>
      <c r="JR7" s="89">
        <v>7.03</v>
      </c>
      <c r="JS7" s="89">
        <v>6.57</v>
      </c>
      <c r="JT7" s="89">
        <v>6.98</v>
      </c>
      <c r="JU7" s="89">
        <v>6.68</v>
      </c>
      <c r="JV7" s="89">
        <v>6.72</v>
      </c>
      <c r="JW7" s="89">
        <v>9.0500000000000007</v>
      </c>
      <c r="JX7" s="89">
        <v>6.47</v>
      </c>
      <c r="JY7" s="89">
        <v>6.95</v>
      </c>
      <c r="JZ7" s="89">
        <v>8.9700000000000006</v>
      </c>
      <c r="KA7" s="89">
        <v>6.78</v>
      </c>
      <c r="KB7" s="89">
        <v>4.24</v>
      </c>
      <c r="KC7" s="89">
        <v>7.04</v>
      </c>
      <c r="KD7" s="89">
        <v>8.4600000000000009</v>
      </c>
      <c r="KE7" s="89">
        <v>8.17</v>
      </c>
      <c r="KF7" s="89">
        <v>8.2100000000000009</v>
      </c>
      <c r="KG7" s="89">
        <v>9.31</v>
      </c>
      <c r="KH7" s="89">
        <v>6.59</v>
      </c>
      <c r="KI7" s="89">
        <v>7.38</v>
      </c>
      <c r="KJ7" s="89">
        <v>5.98</v>
      </c>
      <c r="KK7" s="89">
        <v>6.49</v>
      </c>
      <c r="KL7" s="89">
        <v>7.01</v>
      </c>
    </row>
    <row r="8" spans="1:298" x14ac:dyDescent="0.25">
      <c r="A8" s="90">
        <v>42491</v>
      </c>
      <c r="B8" s="89">
        <v>997.6</v>
      </c>
      <c r="C8" s="89">
        <v>1013.78</v>
      </c>
      <c r="D8" s="89">
        <v>1072.8399999999999</v>
      </c>
      <c r="E8" s="89">
        <v>1081.7</v>
      </c>
      <c r="F8" s="89">
        <v>990.28</v>
      </c>
      <c r="G8" s="89">
        <v>1037.96</v>
      </c>
      <c r="H8" s="89">
        <v>1001.17</v>
      </c>
      <c r="I8" s="89">
        <v>1003.86</v>
      </c>
      <c r="J8" s="89">
        <v>1039.26</v>
      </c>
      <c r="K8" s="89">
        <v>926.82</v>
      </c>
      <c r="L8" s="89">
        <v>942.98</v>
      </c>
      <c r="M8" s="89">
        <v>960.09</v>
      </c>
      <c r="N8" s="89">
        <v>917.52</v>
      </c>
      <c r="O8" s="89">
        <v>876.36</v>
      </c>
      <c r="P8" s="89">
        <v>967.1</v>
      </c>
      <c r="Q8" s="89">
        <v>909.39</v>
      </c>
      <c r="R8" s="89">
        <v>906.11</v>
      </c>
      <c r="S8" s="89">
        <v>901.05</v>
      </c>
      <c r="T8" s="89">
        <v>935.13</v>
      </c>
      <c r="U8" s="89">
        <v>1044.07</v>
      </c>
      <c r="V8" s="89">
        <v>952.84</v>
      </c>
      <c r="W8" s="89">
        <v>899.45</v>
      </c>
      <c r="X8" s="89">
        <v>1092.43</v>
      </c>
      <c r="Y8" s="89">
        <v>1091.0999999999999</v>
      </c>
      <c r="Z8" s="89">
        <v>1021.76</v>
      </c>
      <c r="AA8" s="89">
        <v>1012.91</v>
      </c>
      <c r="AB8" s="89">
        <v>1073.8800000000001</v>
      </c>
      <c r="AC8" s="89">
        <v>986.39</v>
      </c>
      <c r="AD8" s="89">
        <v>998.86</v>
      </c>
      <c r="AE8" s="89">
        <v>1016.26</v>
      </c>
      <c r="AF8" s="89">
        <v>987.35</v>
      </c>
      <c r="AG8" s="89">
        <v>978.54</v>
      </c>
      <c r="AH8" s="89">
        <v>1030.74</v>
      </c>
      <c r="AI8" s="89">
        <v>527.67999999999995</v>
      </c>
      <c r="AJ8" s="89">
        <v>575.74</v>
      </c>
      <c r="AK8" s="89">
        <v>597.54999999999995</v>
      </c>
      <c r="AL8" s="89">
        <v>615.07000000000005</v>
      </c>
      <c r="AM8" s="89">
        <v>563.19000000000005</v>
      </c>
      <c r="AN8" s="89">
        <v>545.41</v>
      </c>
      <c r="AO8" s="89">
        <v>573.05999999999995</v>
      </c>
      <c r="AP8" s="89">
        <v>571.77</v>
      </c>
      <c r="AQ8" s="89">
        <v>596.19000000000005</v>
      </c>
      <c r="AR8" s="89">
        <v>514.79999999999995</v>
      </c>
      <c r="AS8" s="89">
        <v>536.54999999999995</v>
      </c>
      <c r="AT8" s="89">
        <v>551.69000000000005</v>
      </c>
      <c r="AU8" s="89">
        <v>523.82000000000005</v>
      </c>
      <c r="AV8" s="89">
        <v>493.7</v>
      </c>
      <c r="AW8" s="89">
        <v>545.80999999999995</v>
      </c>
      <c r="AX8" s="89">
        <v>500.15</v>
      </c>
      <c r="AY8" s="89">
        <v>515.92999999999995</v>
      </c>
      <c r="AZ8" s="89">
        <v>495.3</v>
      </c>
      <c r="BA8" s="89">
        <v>498.99</v>
      </c>
      <c r="BB8" s="89">
        <v>519.28</v>
      </c>
      <c r="BC8" s="89">
        <v>505.35</v>
      </c>
      <c r="BD8" s="89">
        <v>480.87</v>
      </c>
      <c r="BE8" s="89">
        <v>537.27</v>
      </c>
      <c r="BF8" s="89">
        <v>523.55999999999995</v>
      </c>
      <c r="BG8" s="89">
        <v>524.27</v>
      </c>
      <c r="BH8" s="89">
        <v>502.35</v>
      </c>
      <c r="BI8" s="89">
        <v>538.30999999999995</v>
      </c>
      <c r="BJ8" s="89">
        <v>547.53</v>
      </c>
      <c r="BK8" s="89">
        <v>563.73</v>
      </c>
      <c r="BL8" s="89">
        <v>568.62</v>
      </c>
      <c r="BM8" s="89">
        <v>545.77</v>
      </c>
      <c r="BN8" s="89">
        <v>558.47</v>
      </c>
      <c r="BO8" s="89">
        <v>591.78</v>
      </c>
      <c r="BP8" s="89">
        <v>469.92</v>
      </c>
      <c r="BQ8" s="89">
        <v>438.04</v>
      </c>
      <c r="BR8" s="89">
        <v>475.29</v>
      </c>
      <c r="BS8" s="89">
        <v>466.63</v>
      </c>
      <c r="BT8" s="89">
        <v>427.09</v>
      </c>
      <c r="BU8" s="89">
        <v>492.55</v>
      </c>
      <c r="BV8" s="89">
        <v>428.11</v>
      </c>
      <c r="BW8" s="89">
        <v>432.09</v>
      </c>
      <c r="BX8" s="89">
        <v>443.07</v>
      </c>
      <c r="BY8" s="89">
        <v>412.02</v>
      </c>
      <c r="BZ8" s="89">
        <v>406.43</v>
      </c>
      <c r="CA8" s="89">
        <v>408.4</v>
      </c>
      <c r="CB8" s="89">
        <v>393.7</v>
      </c>
      <c r="CC8" s="89">
        <v>382.66</v>
      </c>
      <c r="CD8" s="89">
        <v>421.29</v>
      </c>
      <c r="CE8" s="89">
        <v>409.24</v>
      </c>
      <c r="CF8" s="89">
        <v>390.18</v>
      </c>
      <c r="CG8" s="89">
        <v>405.75</v>
      </c>
      <c r="CH8" s="89">
        <v>436.14</v>
      </c>
      <c r="CI8" s="89">
        <v>524.79</v>
      </c>
      <c r="CJ8" s="89">
        <v>447.49</v>
      </c>
      <c r="CK8" s="89">
        <v>418.58</v>
      </c>
      <c r="CL8" s="89">
        <v>555.16</v>
      </c>
      <c r="CM8" s="89">
        <v>567.54</v>
      </c>
      <c r="CN8" s="89">
        <v>497.49</v>
      </c>
      <c r="CO8" s="89">
        <v>510.56</v>
      </c>
      <c r="CP8" s="89">
        <v>535.57000000000005</v>
      </c>
      <c r="CQ8" s="89">
        <v>438.86</v>
      </c>
      <c r="CR8" s="89">
        <v>435.13</v>
      </c>
      <c r="CS8" s="89">
        <v>447.64</v>
      </c>
      <c r="CT8" s="89">
        <v>441.58</v>
      </c>
      <c r="CU8" s="89">
        <v>420.07</v>
      </c>
      <c r="CV8" s="89">
        <v>438.96</v>
      </c>
      <c r="CW8" s="89">
        <v>499.38963924000001</v>
      </c>
      <c r="CX8" s="89">
        <v>505.07632152999997</v>
      </c>
      <c r="CY8" s="89">
        <v>598.05578637999997</v>
      </c>
      <c r="CZ8" s="89">
        <v>574.22768157999997</v>
      </c>
      <c r="DA8" s="89">
        <v>484.75340505999998</v>
      </c>
      <c r="DB8" s="89">
        <v>431.15422560000002</v>
      </c>
      <c r="DC8" s="89">
        <v>479.80037755000001</v>
      </c>
      <c r="DD8" s="89">
        <v>487.55499092999997</v>
      </c>
      <c r="DE8" s="89">
        <v>546.29018349</v>
      </c>
      <c r="DF8" s="89">
        <v>500.69295023000001</v>
      </c>
      <c r="DG8" s="89">
        <v>496.72201287000001</v>
      </c>
      <c r="DH8" s="89">
        <v>637.99064172999999</v>
      </c>
      <c r="DI8" s="89">
        <v>529.86471845000005</v>
      </c>
      <c r="DJ8" s="89">
        <v>441.72983902999999</v>
      </c>
      <c r="DK8" s="89">
        <v>534.69048593000002</v>
      </c>
      <c r="DL8" s="89">
        <v>486.23001218000002</v>
      </c>
      <c r="DM8" s="89">
        <v>452.79479000999999</v>
      </c>
      <c r="DN8" s="89">
        <v>478.84528782000001</v>
      </c>
      <c r="DO8" s="89">
        <v>494.82497683000003</v>
      </c>
      <c r="DP8" s="89">
        <v>499.71400892000003</v>
      </c>
      <c r="DQ8" s="89">
        <v>524.37765960000002</v>
      </c>
      <c r="DR8" s="89">
        <v>498.88224041000001</v>
      </c>
      <c r="DS8" s="89">
        <v>497.84876035000002</v>
      </c>
      <c r="DT8" s="89">
        <v>492.78447254000002</v>
      </c>
      <c r="DU8" s="89">
        <v>488.63979389000002</v>
      </c>
      <c r="DV8" s="89">
        <v>484.43007853</v>
      </c>
      <c r="DW8" s="89">
        <v>581.75477683999998</v>
      </c>
      <c r="DX8" s="89">
        <v>447.74919813999998</v>
      </c>
      <c r="DY8" s="89">
        <v>509.92051871000001</v>
      </c>
      <c r="DZ8" s="89">
        <v>477.83738303000001</v>
      </c>
      <c r="EA8" s="89">
        <v>563.38619022</v>
      </c>
      <c r="EB8" s="89">
        <v>516.84220636999999</v>
      </c>
      <c r="EC8" s="89">
        <v>455.27098976000002</v>
      </c>
      <c r="ED8" s="89">
        <v>399.72772988999998</v>
      </c>
      <c r="EE8" s="89">
        <v>425.37238499</v>
      </c>
      <c r="EF8" s="89">
        <v>455.0159476</v>
      </c>
      <c r="EG8" s="89">
        <v>446.74762306000002</v>
      </c>
      <c r="EH8" s="89">
        <v>415.71142680999998</v>
      </c>
      <c r="EI8" s="89">
        <v>358.95764415000002</v>
      </c>
      <c r="EJ8" s="89">
        <v>426.51056937999999</v>
      </c>
      <c r="EK8" s="89">
        <v>393.51395477</v>
      </c>
      <c r="EL8" s="89">
        <v>466.41029558000002</v>
      </c>
      <c r="EM8" s="89">
        <v>397.21939659999998</v>
      </c>
      <c r="EN8" s="89">
        <v>369.22075174000003</v>
      </c>
      <c r="EO8" s="89">
        <v>499.79914917000002</v>
      </c>
      <c r="EP8" s="89">
        <v>421.61848172999998</v>
      </c>
      <c r="EQ8" s="89">
        <v>348.79031312000001</v>
      </c>
      <c r="ER8" s="89">
        <v>434.09218511</v>
      </c>
      <c r="ES8" s="89">
        <v>372.68195501999998</v>
      </c>
      <c r="ET8" s="89">
        <v>381.97564863000002</v>
      </c>
      <c r="EU8" s="89">
        <v>369.80058216999998</v>
      </c>
      <c r="EV8" s="89">
        <v>403.15606643000001</v>
      </c>
      <c r="EW8" s="89">
        <v>394.06762850000001</v>
      </c>
      <c r="EX8" s="89">
        <v>424.17658175000003</v>
      </c>
      <c r="EY8" s="89">
        <v>382.84706894999999</v>
      </c>
      <c r="EZ8" s="89">
        <v>378.53904340999998</v>
      </c>
      <c r="FA8" s="89">
        <v>384.94718800999999</v>
      </c>
      <c r="FB8" s="89">
        <v>389.14604691</v>
      </c>
      <c r="FC8" s="89">
        <v>393.03272573999999</v>
      </c>
      <c r="FD8" s="89">
        <v>447.00976278000002</v>
      </c>
      <c r="FE8" s="89">
        <v>353.74124395000001</v>
      </c>
      <c r="FF8" s="89">
        <v>429.45190272000002</v>
      </c>
      <c r="FG8" s="89">
        <v>393.54687643</v>
      </c>
      <c r="FH8" s="89">
        <v>477.18574051000002</v>
      </c>
      <c r="FI8" s="89">
        <v>432.14549359</v>
      </c>
      <c r="FJ8" s="89">
        <v>392.38925733000002</v>
      </c>
      <c r="FK8" s="89">
        <v>741.60822100999997</v>
      </c>
      <c r="FL8" s="89">
        <v>706.30362356000001</v>
      </c>
      <c r="FM8" s="89">
        <v>1086.1831004999999</v>
      </c>
      <c r="FN8" s="89">
        <v>960.88568180000004</v>
      </c>
      <c r="FO8" s="89">
        <v>643.98696601999995</v>
      </c>
      <c r="FP8" s="89">
        <v>601.85967147999997</v>
      </c>
      <c r="FQ8" s="89">
        <v>595.65051297000002</v>
      </c>
      <c r="FR8" s="89">
        <v>748.30906195</v>
      </c>
      <c r="FS8" s="89">
        <v>796.07173006999994</v>
      </c>
      <c r="FT8" s="89">
        <v>797.00214827000002</v>
      </c>
      <c r="FU8" s="89">
        <v>1005.6849152999999</v>
      </c>
      <c r="FV8" s="89">
        <v>1075.6476285000001</v>
      </c>
      <c r="FW8" s="89">
        <v>891.70438710999997</v>
      </c>
      <c r="FX8" s="89">
        <v>712.01217962999999</v>
      </c>
      <c r="FY8" s="89">
        <v>822.66851713999995</v>
      </c>
      <c r="FZ8" s="89">
        <v>817.50129690000006</v>
      </c>
      <c r="GA8" s="89">
        <v>622.81952794999995</v>
      </c>
      <c r="GB8" s="89">
        <v>816.33339350000006</v>
      </c>
      <c r="GC8" s="89">
        <v>712.96084900000005</v>
      </c>
      <c r="GD8" s="89">
        <v>732.57166413000004</v>
      </c>
      <c r="GE8" s="89">
        <v>770.06185417999995</v>
      </c>
      <c r="GF8" s="89">
        <v>807.04692274000001</v>
      </c>
      <c r="GG8" s="89">
        <v>759.21441086000004</v>
      </c>
      <c r="GH8" s="89">
        <v>718.15778276000003</v>
      </c>
      <c r="GI8" s="89">
        <v>727.76057347999995</v>
      </c>
      <c r="GJ8" s="89">
        <v>680.31965568999999</v>
      </c>
      <c r="GK8" s="89">
        <v>890.95138663</v>
      </c>
      <c r="GL8" s="89">
        <v>710.64509558999998</v>
      </c>
      <c r="GM8" s="89">
        <v>718.19762103999994</v>
      </c>
      <c r="GN8" s="89">
        <v>688.73692936999998</v>
      </c>
      <c r="GO8" s="89">
        <v>756.85284904000002</v>
      </c>
      <c r="GP8" s="89">
        <v>763.09726104000003</v>
      </c>
      <c r="GQ8" s="89">
        <v>616.29886492000003</v>
      </c>
      <c r="GR8" s="89">
        <v>0.83</v>
      </c>
      <c r="GS8" s="89">
        <v>0.28999999999999998</v>
      </c>
      <c r="GT8" s="89">
        <v>2.76</v>
      </c>
      <c r="GU8" s="89">
        <v>-0.06</v>
      </c>
      <c r="GV8" s="89">
        <v>-0.41</v>
      </c>
      <c r="GW8" s="89">
        <v>7.0000000000000007E-2</v>
      </c>
      <c r="GX8" s="89">
        <v>0.41</v>
      </c>
      <c r="GY8" s="89">
        <v>0.21</v>
      </c>
      <c r="GZ8" s="89">
        <v>0</v>
      </c>
      <c r="HA8" s="89">
        <v>0.28000000000000003</v>
      </c>
      <c r="HB8" s="89">
        <v>0.33</v>
      </c>
      <c r="HC8" s="89">
        <v>0.43</v>
      </c>
      <c r="HD8" s="89">
        <v>0.3</v>
      </c>
      <c r="HE8" s="89">
        <v>0</v>
      </c>
      <c r="HF8" s="89">
        <v>-0.25</v>
      </c>
      <c r="HG8" s="89">
        <v>0.41</v>
      </c>
      <c r="HH8" s="89">
        <v>0</v>
      </c>
      <c r="HI8" s="89">
        <v>-0.23</v>
      </c>
      <c r="HJ8" s="89">
        <v>0.42</v>
      </c>
      <c r="HK8" s="89">
        <v>1.67</v>
      </c>
      <c r="HL8" s="89">
        <v>0.11</v>
      </c>
      <c r="HM8" s="89">
        <v>0.05</v>
      </c>
      <c r="HN8" s="89">
        <v>0.1</v>
      </c>
      <c r="HO8" s="89">
        <v>3.27</v>
      </c>
      <c r="HP8" s="89">
        <v>0.11</v>
      </c>
      <c r="HQ8" s="89">
        <v>-0.17</v>
      </c>
      <c r="HR8" s="89">
        <v>0.35</v>
      </c>
      <c r="HS8" s="89">
        <v>0.35</v>
      </c>
      <c r="HT8" s="89">
        <v>0.56000000000000005</v>
      </c>
      <c r="HU8" s="89">
        <v>3.57</v>
      </c>
      <c r="HV8" s="89">
        <v>-0.41</v>
      </c>
      <c r="HW8" s="89">
        <v>0.39</v>
      </c>
      <c r="HX8" s="89">
        <v>7.0000000000000007E-2</v>
      </c>
      <c r="HY8" s="89">
        <v>3.55</v>
      </c>
      <c r="HZ8" s="89">
        <v>1.85</v>
      </c>
      <c r="IA8" s="89">
        <v>3.93</v>
      </c>
      <c r="IB8" s="89">
        <v>1.22</v>
      </c>
      <c r="IC8" s="89">
        <v>-0.52</v>
      </c>
      <c r="ID8" s="89">
        <v>1.18</v>
      </c>
      <c r="IE8" s="89">
        <v>2.9</v>
      </c>
      <c r="IF8" s="89">
        <v>1.57</v>
      </c>
      <c r="IG8" s="89">
        <v>2.99</v>
      </c>
      <c r="IH8" s="89">
        <v>4.1500000000000004</v>
      </c>
      <c r="II8" s="89">
        <v>3.34</v>
      </c>
      <c r="IJ8" s="89">
        <v>6.09</v>
      </c>
      <c r="IK8" s="89">
        <v>2.44</v>
      </c>
      <c r="IL8" s="89">
        <v>0.87</v>
      </c>
      <c r="IM8" s="89">
        <v>3.52</v>
      </c>
      <c r="IN8" s="89">
        <v>5.94</v>
      </c>
      <c r="IO8" s="89">
        <v>1.67</v>
      </c>
      <c r="IP8" s="89">
        <v>4.29</v>
      </c>
      <c r="IQ8" s="89">
        <v>5.38</v>
      </c>
      <c r="IR8" s="89">
        <v>4.25</v>
      </c>
      <c r="IS8" s="89">
        <v>6.87</v>
      </c>
      <c r="IT8" s="89">
        <v>1.97</v>
      </c>
      <c r="IU8" s="89">
        <v>1</v>
      </c>
      <c r="IV8" s="89">
        <v>4.3899999999999997</v>
      </c>
      <c r="IW8" s="89">
        <v>2.19</v>
      </c>
      <c r="IX8" s="89">
        <v>1.67</v>
      </c>
      <c r="IY8" s="89">
        <v>1.75</v>
      </c>
      <c r="IZ8" s="89">
        <v>3.6</v>
      </c>
      <c r="JA8" s="89">
        <v>2.37</v>
      </c>
      <c r="JB8" s="89">
        <v>6.11</v>
      </c>
      <c r="JC8" s="89">
        <v>0.71</v>
      </c>
      <c r="JD8" s="89">
        <v>2.1</v>
      </c>
      <c r="JE8" s="89">
        <v>2.4700000000000002</v>
      </c>
      <c r="JF8" s="89">
        <v>6.68</v>
      </c>
      <c r="JG8" s="89">
        <v>8.18</v>
      </c>
      <c r="JH8" s="89">
        <v>5.39</v>
      </c>
      <c r="JI8" s="89">
        <v>5.93</v>
      </c>
      <c r="JJ8" s="89">
        <v>5.8</v>
      </c>
      <c r="JK8" s="89">
        <v>4.29</v>
      </c>
      <c r="JL8" s="89">
        <v>11.19</v>
      </c>
      <c r="JM8" s="89">
        <v>7.52</v>
      </c>
      <c r="JN8" s="89">
        <v>7.17</v>
      </c>
      <c r="JO8" s="89">
        <v>6.73</v>
      </c>
      <c r="JP8" s="89">
        <v>5.73</v>
      </c>
      <c r="JQ8" s="89">
        <v>7.42</v>
      </c>
      <c r="JR8" s="89">
        <v>6.86</v>
      </c>
      <c r="JS8" s="89">
        <v>6.52</v>
      </c>
      <c r="JT8" s="89">
        <v>6.49</v>
      </c>
      <c r="JU8" s="89">
        <v>7.33</v>
      </c>
      <c r="JV8" s="89">
        <v>6.42</v>
      </c>
      <c r="JW8" s="89">
        <v>7.75</v>
      </c>
      <c r="JX8" s="89">
        <v>6.69</v>
      </c>
      <c r="JY8" s="89">
        <v>5.8</v>
      </c>
      <c r="JZ8" s="89">
        <v>8.49</v>
      </c>
      <c r="KA8" s="89">
        <v>6.8</v>
      </c>
      <c r="KB8" s="89">
        <v>0.69</v>
      </c>
      <c r="KC8" s="89">
        <v>6.5</v>
      </c>
      <c r="KD8" s="89">
        <v>8.06</v>
      </c>
      <c r="KE8" s="89">
        <v>7.52</v>
      </c>
      <c r="KF8" s="89">
        <v>8.08</v>
      </c>
      <c r="KG8" s="89">
        <v>9.07</v>
      </c>
      <c r="KH8" s="89">
        <v>6.91</v>
      </c>
      <c r="KI8" s="89">
        <v>10.76</v>
      </c>
      <c r="KJ8" s="89">
        <v>5.4</v>
      </c>
      <c r="KK8" s="89">
        <v>6.72</v>
      </c>
      <c r="KL8" s="89">
        <v>6.62</v>
      </c>
    </row>
    <row r="9" spans="1:298" x14ac:dyDescent="0.25">
      <c r="A9" s="90">
        <v>42522</v>
      </c>
      <c r="B9" s="89">
        <v>1007.75</v>
      </c>
      <c r="C9" s="89">
        <v>1017.08</v>
      </c>
      <c r="D9" s="89">
        <v>1073.77</v>
      </c>
      <c r="E9" s="89">
        <v>1119.8800000000001</v>
      </c>
      <c r="F9" s="89">
        <v>992.76</v>
      </c>
      <c r="G9" s="89">
        <v>1036.8800000000001</v>
      </c>
      <c r="H9" s="89">
        <v>1002.24</v>
      </c>
      <c r="I9" s="89">
        <v>1000.77</v>
      </c>
      <c r="J9" s="89">
        <v>1037.03</v>
      </c>
      <c r="K9" s="89">
        <v>934.45</v>
      </c>
      <c r="L9" s="89">
        <v>945.48</v>
      </c>
      <c r="M9" s="89">
        <v>957.68</v>
      </c>
      <c r="N9" s="89">
        <v>949.67</v>
      </c>
      <c r="O9" s="89">
        <v>874.97</v>
      </c>
      <c r="P9" s="89">
        <v>971.6</v>
      </c>
      <c r="Q9" s="89">
        <v>908.83</v>
      </c>
      <c r="R9" s="89">
        <v>939.92</v>
      </c>
      <c r="S9" s="89">
        <v>904.17</v>
      </c>
      <c r="T9" s="89">
        <v>935.83</v>
      </c>
      <c r="U9" s="89">
        <v>1060.18</v>
      </c>
      <c r="V9" s="89">
        <v>955.79</v>
      </c>
      <c r="W9" s="89">
        <v>897.41</v>
      </c>
      <c r="X9" s="89">
        <v>1149.31</v>
      </c>
      <c r="Y9" s="89">
        <v>1100.3699999999999</v>
      </c>
      <c r="Z9" s="89">
        <v>1032.05</v>
      </c>
      <c r="AA9" s="89">
        <v>1011.61</v>
      </c>
      <c r="AB9" s="89">
        <v>1108.32</v>
      </c>
      <c r="AC9" s="89">
        <v>992.84</v>
      </c>
      <c r="AD9" s="89">
        <v>999.76</v>
      </c>
      <c r="AE9" s="89">
        <v>1018.45</v>
      </c>
      <c r="AF9" s="89">
        <v>986.1</v>
      </c>
      <c r="AG9" s="89">
        <v>981.92</v>
      </c>
      <c r="AH9" s="89">
        <v>1030.1600000000001</v>
      </c>
      <c r="AI9" s="89">
        <v>528.54999999999995</v>
      </c>
      <c r="AJ9" s="89">
        <v>576.24</v>
      </c>
      <c r="AK9" s="89">
        <v>598.51</v>
      </c>
      <c r="AL9" s="89">
        <v>615.34</v>
      </c>
      <c r="AM9" s="89">
        <v>564.39</v>
      </c>
      <c r="AN9" s="89">
        <v>544.34</v>
      </c>
      <c r="AO9" s="89">
        <v>574.12</v>
      </c>
      <c r="AP9" s="89">
        <v>568.66</v>
      </c>
      <c r="AQ9" s="89">
        <v>595.38</v>
      </c>
      <c r="AR9" s="89">
        <v>514.75</v>
      </c>
      <c r="AS9" s="89">
        <v>536.99</v>
      </c>
      <c r="AT9" s="89">
        <v>549.28</v>
      </c>
      <c r="AU9" s="89">
        <v>523.71</v>
      </c>
      <c r="AV9" s="89">
        <v>492.31</v>
      </c>
      <c r="AW9" s="89">
        <v>550.30999999999995</v>
      </c>
      <c r="AX9" s="89">
        <v>499.58</v>
      </c>
      <c r="AY9" s="89">
        <v>516.55999999999995</v>
      </c>
      <c r="AZ9" s="89">
        <v>498.44</v>
      </c>
      <c r="BA9" s="89">
        <v>498.16</v>
      </c>
      <c r="BB9" s="89">
        <v>521.13</v>
      </c>
      <c r="BC9" s="89">
        <v>508.3</v>
      </c>
      <c r="BD9" s="89">
        <v>478.85</v>
      </c>
      <c r="BE9" s="89">
        <v>538.44000000000005</v>
      </c>
      <c r="BF9" s="89">
        <v>525.33000000000004</v>
      </c>
      <c r="BG9" s="89">
        <v>524.74</v>
      </c>
      <c r="BH9" s="89">
        <v>501.2</v>
      </c>
      <c r="BI9" s="89">
        <v>537.6</v>
      </c>
      <c r="BJ9" s="89">
        <v>551.85</v>
      </c>
      <c r="BK9" s="89">
        <v>564.63</v>
      </c>
      <c r="BL9" s="89">
        <v>570.83000000000004</v>
      </c>
      <c r="BM9" s="89">
        <v>544.5</v>
      </c>
      <c r="BN9" s="89">
        <v>561.85</v>
      </c>
      <c r="BO9" s="89">
        <v>591.21</v>
      </c>
      <c r="BP9" s="89">
        <v>479.2</v>
      </c>
      <c r="BQ9" s="89">
        <v>440.84</v>
      </c>
      <c r="BR9" s="89">
        <v>475.26</v>
      </c>
      <c r="BS9" s="89">
        <v>504.54</v>
      </c>
      <c r="BT9" s="89">
        <v>428.37</v>
      </c>
      <c r="BU9" s="89">
        <v>492.54</v>
      </c>
      <c r="BV9" s="89">
        <v>428.12</v>
      </c>
      <c r="BW9" s="89">
        <v>432.11</v>
      </c>
      <c r="BX9" s="89">
        <v>441.65</v>
      </c>
      <c r="BY9" s="89">
        <v>419.7</v>
      </c>
      <c r="BZ9" s="89">
        <v>408.49</v>
      </c>
      <c r="CA9" s="89">
        <v>408.4</v>
      </c>
      <c r="CB9" s="89">
        <v>425.96</v>
      </c>
      <c r="CC9" s="89">
        <v>382.66</v>
      </c>
      <c r="CD9" s="89">
        <v>421.29</v>
      </c>
      <c r="CE9" s="89">
        <v>409.25</v>
      </c>
      <c r="CF9" s="89">
        <v>423.36</v>
      </c>
      <c r="CG9" s="89">
        <v>405.73</v>
      </c>
      <c r="CH9" s="89">
        <v>437.67</v>
      </c>
      <c r="CI9" s="89">
        <v>539.04999999999995</v>
      </c>
      <c r="CJ9" s="89">
        <v>447.49</v>
      </c>
      <c r="CK9" s="89">
        <v>418.56</v>
      </c>
      <c r="CL9" s="89">
        <v>610.87</v>
      </c>
      <c r="CM9" s="89">
        <v>575.04</v>
      </c>
      <c r="CN9" s="89">
        <v>507.31</v>
      </c>
      <c r="CO9" s="89">
        <v>510.41</v>
      </c>
      <c r="CP9" s="89">
        <v>570.72</v>
      </c>
      <c r="CQ9" s="89">
        <v>440.99</v>
      </c>
      <c r="CR9" s="89">
        <v>435.13</v>
      </c>
      <c r="CS9" s="89">
        <v>447.62</v>
      </c>
      <c r="CT9" s="89">
        <v>441.6</v>
      </c>
      <c r="CU9" s="89">
        <v>420.07</v>
      </c>
      <c r="CV9" s="89">
        <v>438.95</v>
      </c>
      <c r="CW9" s="89">
        <v>504.48341355999997</v>
      </c>
      <c r="CX9" s="89">
        <v>506.74307339000001</v>
      </c>
      <c r="CY9" s="89">
        <v>598.59403658999997</v>
      </c>
      <c r="CZ9" s="89">
        <v>594.49791874000005</v>
      </c>
      <c r="DA9" s="89">
        <v>485.96528856999998</v>
      </c>
      <c r="DB9" s="89">
        <v>430.72307137000001</v>
      </c>
      <c r="DC9" s="89">
        <v>480.32815797000001</v>
      </c>
      <c r="DD9" s="89">
        <v>486.04357046000001</v>
      </c>
      <c r="DE9" s="89">
        <v>545.14297409999995</v>
      </c>
      <c r="DF9" s="89">
        <v>504.79863241999999</v>
      </c>
      <c r="DG9" s="89">
        <v>498.06316229999999</v>
      </c>
      <c r="DH9" s="89">
        <v>636.39566513</v>
      </c>
      <c r="DI9" s="89">
        <v>548.40998360000003</v>
      </c>
      <c r="DJ9" s="89">
        <v>441.02307129000002</v>
      </c>
      <c r="DK9" s="89">
        <v>537.20353121000005</v>
      </c>
      <c r="DL9" s="89">
        <v>485.93827417</v>
      </c>
      <c r="DM9" s="89">
        <v>469.68403568000002</v>
      </c>
      <c r="DN9" s="89">
        <v>480.52124633</v>
      </c>
      <c r="DO9" s="89">
        <v>495.17135431000003</v>
      </c>
      <c r="DP9" s="89">
        <v>507.40960466000001</v>
      </c>
      <c r="DQ9" s="89">
        <v>526.00323033999996</v>
      </c>
      <c r="DR9" s="89">
        <v>497.73481126000001</v>
      </c>
      <c r="DS9" s="89">
        <v>523.78668075999997</v>
      </c>
      <c r="DT9" s="89">
        <v>496.97314055999999</v>
      </c>
      <c r="DU9" s="89">
        <v>493.57505580999998</v>
      </c>
      <c r="DV9" s="89">
        <v>483.80031943</v>
      </c>
      <c r="DW9" s="89">
        <v>600.42910517999997</v>
      </c>
      <c r="DX9" s="89">
        <v>450.65956792999998</v>
      </c>
      <c r="DY9" s="89">
        <v>510.37944718</v>
      </c>
      <c r="DZ9" s="89">
        <v>478.88862526999998</v>
      </c>
      <c r="EA9" s="89">
        <v>562.65378816999998</v>
      </c>
      <c r="EB9" s="89">
        <v>518.65115408999998</v>
      </c>
      <c r="EC9" s="89">
        <v>454.99782716999999</v>
      </c>
      <c r="ED9" s="89">
        <v>400.36729425999999</v>
      </c>
      <c r="EE9" s="89">
        <v>425.75522014000001</v>
      </c>
      <c r="EF9" s="89">
        <v>455.74397312000002</v>
      </c>
      <c r="EG9" s="89">
        <v>446.92632211</v>
      </c>
      <c r="EH9" s="89">
        <v>416.62599195000001</v>
      </c>
      <c r="EI9" s="89">
        <v>358.27562462999998</v>
      </c>
      <c r="EJ9" s="89">
        <v>427.32093945999998</v>
      </c>
      <c r="EK9" s="89">
        <v>391.38897940999999</v>
      </c>
      <c r="EL9" s="89">
        <v>465.8039622</v>
      </c>
      <c r="EM9" s="89">
        <v>397.17967465999999</v>
      </c>
      <c r="EN9" s="89">
        <v>369.51612834000002</v>
      </c>
      <c r="EO9" s="89">
        <v>497.65001282999998</v>
      </c>
      <c r="EP9" s="89">
        <v>421.53415803000001</v>
      </c>
      <c r="EQ9" s="89">
        <v>347.77882120999999</v>
      </c>
      <c r="ER9" s="89">
        <v>437.69515024999998</v>
      </c>
      <c r="ES9" s="89">
        <v>372.23473667000002</v>
      </c>
      <c r="ET9" s="89">
        <v>382.43401941000002</v>
      </c>
      <c r="EU9" s="89">
        <v>372.13032584000001</v>
      </c>
      <c r="EV9" s="89">
        <v>402.47070112</v>
      </c>
      <c r="EW9" s="89">
        <v>395.48627196000001</v>
      </c>
      <c r="EX9" s="89">
        <v>426.67922357999998</v>
      </c>
      <c r="EY9" s="89">
        <v>381.20082654999999</v>
      </c>
      <c r="EZ9" s="89">
        <v>379.40968321000003</v>
      </c>
      <c r="FA9" s="89">
        <v>386.25600845000002</v>
      </c>
      <c r="FB9" s="89">
        <v>389.49627835000001</v>
      </c>
      <c r="FC9" s="89">
        <v>392.12875047</v>
      </c>
      <c r="FD9" s="89">
        <v>446.42865009000002</v>
      </c>
      <c r="FE9" s="89">
        <v>356.53579977999999</v>
      </c>
      <c r="FF9" s="89">
        <v>430.13902575999998</v>
      </c>
      <c r="FG9" s="89">
        <v>395.08170925000002</v>
      </c>
      <c r="FH9" s="89">
        <v>476.08821331000001</v>
      </c>
      <c r="FI9" s="89">
        <v>434.73836655000002</v>
      </c>
      <c r="FJ9" s="89">
        <v>391.99686807</v>
      </c>
      <c r="FK9" s="89">
        <v>756.21790295999995</v>
      </c>
      <c r="FL9" s="89">
        <v>710.82396674999995</v>
      </c>
      <c r="FM9" s="89">
        <v>1086.07448215</v>
      </c>
      <c r="FN9" s="89">
        <v>1038.90959916</v>
      </c>
      <c r="FO9" s="89">
        <v>645.91892691999999</v>
      </c>
      <c r="FP9" s="89">
        <v>601.85967147999997</v>
      </c>
      <c r="FQ9" s="89">
        <v>595.65051297000002</v>
      </c>
      <c r="FR9" s="89">
        <v>748.30906195</v>
      </c>
      <c r="FS9" s="89">
        <v>793.52430053</v>
      </c>
      <c r="FT9" s="89">
        <v>811.82638823000002</v>
      </c>
      <c r="FU9" s="89">
        <v>1010.81390835</v>
      </c>
      <c r="FV9" s="89">
        <v>1075.6476285000001</v>
      </c>
      <c r="FW9" s="89">
        <v>964.73497640999994</v>
      </c>
      <c r="FX9" s="89">
        <v>712.01217962999999</v>
      </c>
      <c r="FY9" s="89">
        <v>822.66851713999995</v>
      </c>
      <c r="FZ9" s="89">
        <v>817.50129690000006</v>
      </c>
      <c r="GA9" s="89">
        <v>675.75918782999997</v>
      </c>
      <c r="GB9" s="89">
        <v>816.33339350000006</v>
      </c>
      <c r="GC9" s="89">
        <v>715.45621197000003</v>
      </c>
      <c r="GD9" s="89">
        <v>752.49761338999997</v>
      </c>
      <c r="GE9" s="89">
        <v>770.06185417999995</v>
      </c>
      <c r="GF9" s="89">
        <v>807.04692274000001</v>
      </c>
      <c r="GG9" s="89">
        <v>835.43953770999997</v>
      </c>
      <c r="GH9" s="89">
        <v>727.63746548999995</v>
      </c>
      <c r="GI9" s="89">
        <v>742.09745678000002</v>
      </c>
      <c r="GJ9" s="89">
        <v>680.11555979000002</v>
      </c>
      <c r="GK9" s="89">
        <v>949.39779758999998</v>
      </c>
      <c r="GL9" s="89">
        <v>714.12725655999998</v>
      </c>
      <c r="GM9" s="89">
        <v>718.19762103999994</v>
      </c>
      <c r="GN9" s="89">
        <v>688.73692936999998</v>
      </c>
      <c r="GO9" s="89">
        <v>756.92853432000004</v>
      </c>
      <c r="GP9" s="89">
        <v>763.09726104000003</v>
      </c>
      <c r="GQ9" s="89">
        <v>616.29886492000003</v>
      </c>
      <c r="GR9" s="89">
        <v>1.02</v>
      </c>
      <c r="GS9" s="89">
        <v>0.33</v>
      </c>
      <c r="GT9" s="89">
        <v>0.09</v>
      </c>
      <c r="GU9" s="89">
        <v>3.53</v>
      </c>
      <c r="GV9" s="89">
        <v>0.25</v>
      </c>
      <c r="GW9" s="89">
        <v>-0.1</v>
      </c>
      <c r="GX9" s="89">
        <v>0.11</v>
      </c>
      <c r="GY9" s="89">
        <v>-0.31</v>
      </c>
      <c r="GZ9" s="89">
        <v>-0.21</v>
      </c>
      <c r="HA9" s="89">
        <v>0.82</v>
      </c>
      <c r="HB9" s="89">
        <v>0.27</v>
      </c>
      <c r="HC9" s="89">
        <v>-0.25</v>
      </c>
      <c r="HD9" s="89">
        <v>3.5</v>
      </c>
      <c r="HE9" s="89">
        <v>-0.16</v>
      </c>
      <c r="HF9" s="89">
        <v>0.47</v>
      </c>
      <c r="HG9" s="89">
        <v>-0.06</v>
      </c>
      <c r="HH9" s="89">
        <v>3.73</v>
      </c>
      <c r="HI9" s="89">
        <v>0.35</v>
      </c>
      <c r="HJ9" s="89">
        <v>7.0000000000000007E-2</v>
      </c>
      <c r="HK9" s="89">
        <v>1.54</v>
      </c>
      <c r="HL9" s="89">
        <v>0.31</v>
      </c>
      <c r="HM9" s="89">
        <v>-0.23</v>
      </c>
      <c r="HN9" s="89">
        <v>5.21</v>
      </c>
      <c r="HO9" s="89">
        <v>0.85</v>
      </c>
      <c r="HP9" s="89">
        <v>1.01</v>
      </c>
      <c r="HQ9" s="89">
        <v>-0.13</v>
      </c>
      <c r="HR9" s="89">
        <v>3.21</v>
      </c>
      <c r="HS9" s="89">
        <v>0.65</v>
      </c>
      <c r="HT9" s="89">
        <v>0.09</v>
      </c>
      <c r="HU9" s="89">
        <v>0.22</v>
      </c>
      <c r="HV9" s="89">
        <v>-0.13</v>
      </c>
      <c r="HW9" s="89">
        <v>0.35</v>
      </c>
      <c r="HX9" s="89">
        <v>-0.06</v>
      </c>
      <c r="HY9" s="89">
        <v>4.5999999999999996</v>
      </c>
      <c r="HZ9" s="89">
        <v>2.19</v>
      </c>
      <c r="IA9" s="89">
        <v>4.0199999999999996</v>
      </c>
      <c r="IB9" s="89">
        <v>4.79</v>
      </c>
      <c r="IC9" s="89">
        <v>-0.27</v>
      </c>
      <c r="ID9" s="89">
        <v>1.08</v>
      </c>
      <c r="IE9" s="89">
        <v>3.02</v>
      </c>
      <c r="IF9" s="89">
        <v>1.25</v>
      </c>
      <c r="IG9" s="89">
        <v>2.77</v>
      </c>
      <c r="IH9" s="89">
        <v>5</v>
      </c>
      <c r="II9" s="89">
        <v>3.62</v>
      </c>
      <c r="IJ9" s="89">
        <v>5.83</v>
      </c>
      <c r="IK9" s="89">
        <v>6.02</v>
      </c>
      <c r="IL9" s="89">
        <v>0.71</v>
      </c>
      <c r="IM9" s="89">
        <v>4</v>
      </c>
      <c r="IN9" s="89">
        <v>5.88</v>
      </c>
      <c r="IO9" s="89">
        <v>5.46</v>
      </c>
      <c r="IP9" s="89">
        <v>4.66</v>
      </c>
      <c r="IQ9" s="89">
        <v>5.45</v>
      </c>
      <c r="IR9" s="89">
        <v>5.85</v>
      </c>
      <c r="IS9" s="89">
        <v>7.2</v>
      </c>
      <c r="IT9" s="89">
        <v>1.74</v>
      </c>
      <c r="IU9" s="89">
        <v>6.27</v>
      </c>
      <c r="IV9" s="89">
        <v>5.28</v>
      </c>
      <c r="IW9" s="89">
        <v>3.22</v>
      </c>
      <c r="IX9" s="89">
        <v>1.54</v>
      </c>
      <c r="IY9" s="89">
        <v>5.0199999999999996</v>
      </c>
      <c r="IZ9" s="89">
        <v>4.28</v>
      </c>
      <c r="JA9" s="89">
        <v>2.46</v>
      </c>
      <c r="JB9" s="89">
        <v>6.34</v>
      </c>
      <c r="JC9" s="89">
        <v>0.57999999999999996</v>
      </c>
      <c r="JD9" s="89">
        <v>2.4500000000000002</v>
      </c>
      <c r="JE9" s="89">
        <v>2.41</v>
      </c>
      <c r="JF9" s="89">
        <v>6.99</v>
      </c>
      <c r="JG9" s="89">
        <v>7.86</v>
      </c>
      <c r="JH9" s="89">
        <v>5.35</v>
      </c>
      <c r="JI9" s="89">
        <v>5.67</v>
      </c>
      <c r="JJ9" s="89">
        <v>5.74</v>
      </c>
      <c r="JK9" s="89">
        <v>3.68</v>
      </c>
      <c r="JL9" s="89">
        <v>10.75</v>
      </c>
      <c r="JM9" s="89">
        <v>6.9</v>
      </c>
      <c r="JN9" s="89">
        <v>6.9</v>
      </c>
      <c r="JO9" s="89">
        <v>7.06</v>
      </c>
      <c r="JP9" s="89">
        <v>5.53</v>
      </c>
      <c r="JQ9" s="89">
        <v>6.96</v>
      </c>
      <c r="JR9" s="89">
        <v>10.55</v>
      </c>
      <c r="JS9" s="89">
        <v>6.08</v>
      </c>
      <c r="JT9" s="89">
        <v>5.17</v>
      </c>
      <c r="JU9" s="89">
        <v>7.23</v>
      </c>
      <c r="JV9" s="89">
        <v>7.06</v>
      </c>
      <c r="JW9" s="89">
        <v>5.46</v>
      </c>
      <c r="JX9" s="89">
        <v>6.55</v>
      </c>
      <c r="JY9" s="89">
        <v>6.59</v>
      </c>
      <c r="JZ9" s="89">
        <v>8.6300000000000008</v>
      </c>
      <c r="KA9" s="89">
        <v>3.71</v>
      </c>
      <c r="KB9" s="89">
        <v>5.51</v>
      </c>
      <c r="KC9" s="89">
        <v>6.19</v>
      </c>
      <c r="KD9" s="89">
        <v>7.89</v>
      </c>
      <c r="KE9" s="89">
        <v>6.94</v>
      </c>
      <c r="KF9" s="89">
        <v>7.95</v>
      </c>
      <c r="KG9" s="89">
        <v>9.5399999999999991</v>
      </c>
      <c r="KH9" s="89">
        <v>6.33</v>
      </c>
      <c r="KI9" s="89">
        <v>7.39</v>
      </c>
      <c r="KJ9" s="89">
        <v>5.18</v>
      </c>
      <c r="KK9" s="89">
        <v>6.85</v>
      </c>
      <c r="KL9" s="89">
        <v>6.43</v>
      </c>
    </row>
    <row r="10" spans="1:298" x14ac:dyDescent="0.25">
      <c r="A10" s="90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N74"/>
  <sheetViews>
    <sheetView showGridLines="0" zoomScaleNormal="100" workbookViewId="0">
      <selection activeCell="K23" sqref="K23"/>
    </sheetView>
  </sheetViews>
  <sheetFormatPr defaultRowHeight="15" x14ac:dyDescent="0.25"/>
  <cols>
    <col min="1" max="1" width="17.28515625" bestFit="1" customWidth="1"/>
    <col min="3" max="3" width="8.5703125" customWidth="1"/>
    <col min="4" max="4" width="13.7109375" bestFit="1" customWidth="1"/>
    <col min="5" max="5" width="6.140625" customWidth="1"/>
    <col min="6" max="6" width="11.28515625" customWidth="1"/>
    <col min="13" max="13" width="3.5703125" customWidth="1"/>
  </cols>
  <sheetData>
    <row r="1" spans="1:14" ht="23.25" x14ac:dyDescent="0.35">
      <c r="A1" s="20" t="s">
        <v>117</v>
      </c>
    </row>
    <row r="2" spans="1:14" ht="5.0999999999999996" customHeight="1" x14ac:dyDescent="0.25">
      <c r="B2" s="1"/>
    </row>
    <row r="3" spans="1:14" x14ac:dyDescent="0.25">
      <c r="B3" s="34" t="s">
        <v>106</v>
      </c>
    </row>
    <row r="4" spans="1:14" x14ac:dyDescent="0.25">
      <c r="A4" s="137" t="s">
        <v>116</v>
      </c>
      <c r="B4" s="138" t="s">
        <v>72</v>
      </c>
      <c r="C4" s="138"/>
      <c r="D4" s="138"/>
      <c r="E4" s="138"/>
      <c r="F4" s="138" t="s">
        <v>68</v>
      </c>
      <c r="G4" s="138"/>
      <c r="H4" s="138"/>
      <c r="I4" s="139"/>
    </row>
    <row r="5" spans="1:14" x14ac:dyDescent="0.25">
      <c r="A5" s="25" t="s">
        <v>69</v>
      </c>
      <c r="B5" s="38"/>
      <c r="C5" s="38"/>
      <c r="D5" s="38"/>
      <c r="E5" s="38"/>
      <c r="F5" s="38"/>
      <c r="G5" s="38"/>
      <c r="H5" s="38"/>
      <c r="I5" s="39"/>
    </row>
    <row r="6" spans="1:14" ht="5.0999999999999996" customHeight="1" x14ac:dyDescent="0.25">
      <c r="A6" s="25"/>
      <c r="B6" s="38"/>
      <c r="C6" s="38"/>
      <c r="D6" s="38"/>
      <c r="E6" s="38"/>
      <c r="F6" s="38"/>
      <c r="G6" s="38"/>
      <c r="H6" s="38"/>
      <c r="I6" s="39"/>
    </row>
    <row r="7" spans="1:14" x14ac:dyDescent="0.25">
      <c r="A7" s="26" t="s">
        <v>70</v>
      </c>
      <c r="B7" s="38"/>
      <c r="C7" s="38"/>
      <c r="D7" s="38"/>
      <c r="E7" s="38"/>
      <c r="F7" s="38"/>
      <c r="G7" s="38"/>
      <c r="H7" s="38"/>
      <c r="I7" s="39"/>
    </row>
    <row r="8" spans="1:14" ht="5.0999999999999996" customHeight="1" x14ac:dyDescent="0.25">
      <c r="A8" s="26"/>
      <c r="B8" s="38"/>
      <c r="C8" s="38"/>
      <c r="D8" s="38"/>
      <c r="E8" s="38"/>
      <c r="F8" s="38"/>
      <c r="G8" s="38"/>
      <c r="H8" s="38"/>
      <c r="I8" s="39"/>
    </row>
    <row r="9" spans="1:14" x14ac:dyDescent="0.25">
      <c r="A9" s="27" t="s">
        <v>71</v>
      </c>
      <c r="B9" s="38"/>
      <c r="C9" s="38"/>
      <c r="D9" s="38"/>
      <c r="E9" s="38"/>
      <c r="F9" s="38"/>
      <c r="G9" s="38"/>
      <c r="H9" s="38"/>
      <c r="I9" s="39"/>
    </row>
    <row r="10" spans="1:14" ht="5.0999999999999996" customHeight="1" x14ac:dyDescent="0.25">
      <c r="A10" s="40"/>
      <c r="B10" s="41"/>
      <c r="C10" s="41"/>
      <c r="D10" s="41"/>
      <c r="E10" s="41"/>
      <c r="F10" s="41"/>
      <c r="G10" s="41"/>
      <c r="H10" s="41"/>
      <c r="I10" s="42"/>
    </row>
    <row r="11" spans="1:14" ht="5.0999999999999996" customHeight="1" x14ac:dyDescent="0.25"/>
    <row r="12" spans="1:14" x14ac:dyDescent="0.25">
      <c r="A12" s="35" t="s">
        <v>73</v>
      </c>
      <c r="N12" s="6"/>
    </row>
    <row r="13" spans="1:14" x14ac:dyDescent="0.25">
      <c r="A13" s="36" t="str">
        <f>PROPER(TEXT(C52,"mmmm aaaa"))</f>
        <v>Julho 2016</v>
      </c>
    </row>
    <row r="31" spans="1:14" x14ac:dyDescent="0.25">
      <c r="A31" s="46" t="s">
        <v>104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46" t="s">
        <v>105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4" customFormat="1" x14ac:dyDescent="0.25"/>
    <row r="35" spans="1:14" s="4" customFormat="1" x14ac:dyDescent="0.25">
      <c r="A35" s="3"/>
      <c r="B35" s="3"/>
      <c r="C35" s="3">
        <v>67</v>
      </c>
      <c r="D35" s="3">
        <f>C35+3</f>
        <v>70</v>
      </c>
      <c r="E35" s="3"/>
      <c r="F35" s="3"/>
      <c r="G35" s="3"/>
      <c r="H35" s="3"/>
    </row>
    <row r="36" spans="1:14" s="4" customFormat="1" x14ac:dyDescent="0.25">
      <c r="A36" s="3" t="s">
        <v>48</v>
      </c>
      <c r="B36" s="3">
        <v>1</v>
      </c>
      <c r="C36" s="3" t="str">
        <f>VLOOKUP(B36,Nomes!$F$2:$H$10,3,FALSE)</f>
        <v>A</v>
      </c>
      <c r="D36" s="3" t="str">
        <f>VLOOKUP($C36,Nomes!$H$2:$J$10,3,FALSE)</f>
        <v>Total</v>
      </c>
      <c r="E36" s="3" t="s">
        <v>44</v>
      </c>
      <c r="F36" s="3">
        <v>1</v>
      </c>
      <c r="G36" s="3" t="str">
        <f>TRIM(VLOOKUP($F36,Nomes!$D$1:$E$34,2,FALSE))</f>
        <v>Brasil</v>
      </c>
      <c r="H36" s="3"/>
    </row>
    <row r="37" spans="1:14" s="4" customFormat="1" x14ac:dyDescent="0.25">
      <c r="A37" s="3" t="s">
        <v>49</v>
      </c>
      <c r="B37" s="3">
        <v>1</v>
      </c>
      <c r="C37" s="3" t="str">
        <f>VLOOKUP(B37,Nomes!$F$2:$H$10,3,FALSE)</f>
        <v>A</v>
      </c>
      <c r="D37" s="3" t="str">
        <f>VLOOKUP($C37,Nomes!$H$2:$J$10,3,FALSE)</f>
        <v>Total</v>
      </c>
      <c r="E37" s="3" t="s">
        <v>44</v>
      </c>
      <c r="F37" s="3">
        <v>20</v>
      </c>
      <c r="G37" s="3" t="str">
        <f>TRIM(VLOOKUP($F37,Nomes!$D$1:$E$34,2,FALSE))</f>
        <v>Sudeste</v>
      </c>
      <c r="H37" s="3"/>
    </row>
    <row r="38" spans="1:14" s="4" customFormat="1" x14ac:dyDescent="0.25">
      <c r="A38" s="3" t="s">
        <v>50</v>
      </c>
      <c r="B38" s="3">
        <v>1</v>
      </c>
      <c r="C38" s="3" t="str">
        <f>VLOOKUP(B38,Nomes!$F$2:$H$10,3,FALSE)</f>
        <v>A</v>
      </c>
      <c r="D38" s="3" t="str">
        <f>VLOOKUP($C38,Nomes!$H$2:$J$10,3,FALSE)</f>
        <v>Total</v>
      </c>
      <c r="E38" s="3" t="s">
        <v>44</v>
      </c>
      <c r="F38" s="3">
        <v>22</v>
      </c>
      <c r="G38" s="3" t="str">
        <f>TRIM(VLOOKUP($F38,Nomes!$D$1:$E$34,2,FALSE))</f>
        <v>Espírito Santo</v>
      </c>
      <c r="H38" s="3"/>
    </row>
    <row r="39" spans="1:14" s="4" customFormat="1" x14ac:dyDescent="0.25">
      <c r="A39" s="3"/>
      <c r="B39" s="3"/>
      <c r="C39" s="3"/>
      <c r="D39" s="3" t="str">
        <f>CONCATENATE($C$36,$F$36)</f>
        <v>A1</v>
      </c>
      <c r="E39" s="3" t="str">
        <f>CONCATENATE($C$37,$F$37)</f>
        <v>A20</v>
      </c>
      <c r="F39" s="3" t="str">
        <f>CONCATENATE($C$38,$F$38)</f>
        <v>A22</v>
      </c>
      <c r="G39" s="3"/>
      <c r="H39" s="3"/>
    </row>
    <row r="40" spans="1:14" s="4" customFormat="1" ht="45" x14ac:dyDescent="0.25">
      <c r="A40" s="3"/>
      <c r="B40" s="3"/>
      <c r="C40" s="3" t="s">
        <v>51</v>
      </c>
      <c r="D40" s="44" t="str">
        <f>CONCATENATE(G36," - ",D36)</f>
        <v>Brasil - Total</v>
      </c>
      <c r="E40" s="44" t="str">
        <f>CONCATENATE(G37," - ",D37)</f>
        <v>Sudeste - Total</v>
      </c>
      <c r="F40" s="44" t="str">
        <f>CONCATENATE(G38," - ",D38)</f>
        <v>Espírito Santo - Total</v>
      </c>
      <c r="G40" s="3"/>
      <c r="H40" s="3"/>
    </row>
    <row r="41" spans="1:14" s="4" customFormat="1" x14ac:dyDescent="0.25">
      <c r="A41" s="3"/>
      <c r="B41" s="3">
        <f t="shared" ref="B41:B49" si="0">B42-1</f>
        <v>59</v>
      </c>
      <c r="C41" s="43">
        <f t="shared" ref="C41:C52" si="1">VLOOKUP(B41,base_sinapi,2,FALSE)</f>
        <v>42217</v>
      </c>
      <c r="D41" s="45">
        <f>HLOOKUP($D$39,base_sinapi,'G1'!$B41,FALSE)</f>
        <v>955.12</v>
      </c>
      <c r="E41" s="45">
        <f>HLOOKUP($E$39,base_sinapi,'G1'!$B41,FALSE)</f>
        <v>1000.64</v>
      </c>
      <c r="F41" s="45">
        <f>HLOOKUP($F$39,base_sinapi,'G1'!$B41,FALSE)</f>
        <v>871.89</v>
      </c>
      <c r="G41" s="3"/>
      <c r="H41" s="3"/>
    </row>
    <row r="42" spans="1:14" s="4" customFormat="1" x14ac:dyDescent="0.25">
      <c r="A42" s="3"/>
      <c r="B42" s="3">
        <f t="shared" si="0"/>
        <v>60</v>
      </c>
      <c r="C42" s="43">
        <f t="shared" si="1"/>
        <v>42248</v>
      </c>
      <c r="D42" s="45">
        <f>HLOOKUP($D$39,base_sinapi,'G1'!$B42,FALSE)</f>
        <v>957.63</v>
      </c>
      <c r="E42" s="45">
        <f>HLOOKUP($E$39,base_sinapi,'G1'!$B42,FALSE)</f>
        <v>1000.24</v>
      </c>
      <c r="F42" s="45">
        <f>HLOOKUP($F$39,base_sinapi,'G1'!$B42,FALSE)</f>
        <v>879.11</v>
      </c>
      <c r="G42" s="3"/>
      <c r="H42" s="3"/>
    </row>
    <row r="43" spans="1:14" s="4" customFormat="1" x14ac:dyDescent="0.25">
      <c r="A43" s="3"/>
      <c r="B43" s="3">
        <f t="shared" si="0"/>
        <v>61</v>
      </c>
      <c r="C43" s="43">
        <f t="shared" si="1"/>
        <v>42278</v>
      </c>
      <c r="D43" s="45">
        <f>HLOOKUP($D$39,base_sinapi,'G1'!$B43,FALSE)</f>
        <v>960.17</v>
      </c>
      <c r="E43" s="45">
        <f>HLOOKUP($E$39,base_sinapi,'G1'!$B43,FALSE)</f>
        <v>1000.06</v>
      </c>
      <c r="F43" s="45">
        <f>HLOOKUP($F$39,base_sinapi,'G1'!$B43,FALSE)</f>
        <v>880.95</v>
      </c>
      <c r="G43" s="3"/>
      <c r="H43" s="3"/>
    </row>
    <row r="44" spans="1:14" s="4" customFormat="1" x14ac:dyDescent="0.25">
      <c r="A44" s="3"/>
      <c r="B44" s="3">
        <f t="shared" si="0"/>
        <v>62</v>
      </c>
      <c r="C44" s="43">
        <f t="shared" si="1"/>
        <v>42309</v>
      </c>
      <c r="D44" s="45">
        <f>HLOOKUP($D$39,base_sinapi,'G1'!$B44,FALSE)</f>
        <v>962.84</v>
      </c>
      <c r="E44" s="45">
        <f>HLOOKUP($E$39,base_sinapi,'G1'!$B44,FALSE)</f>
        <v>1001.46</v>
      </c>
      <c r="F44" s="45">
        <f>HLOOKUP($F$39,base_sinapi,'G1'!$B44,FALSE)</f>
        <v>885.53</v>
      </c>
      <c r="G44" s="3"/>
      <c r="H44" s="3"/>
    </row>
    <row r="45" spans="1:14" s="4" customFormat="1" x14ac:dyDescent="0.25">
      <c r="A45" s="3"/>
      <c r="B45" s="3">
        <f t="shared" si="0"/>
        <v>63</v>
      </c>
      <c r="C45" s="43">
        <f t="shared" si="1"/>
        <v>42339</v>
      </c>
      <c r="D45" s="45">
        <f>HLOOKUP($D$39,base_sinapi,'G1'!$B45,FALSE)</f>
        <v>963.39</v>
      </c>
      <c r="E45" s="45">
        <f>HLOOKUP($E$39,base_sinapi,'G1'!$B45,FALSE)</f>
        <v>1001.61</v>
      </c>
      <c r="F45" s="45">
        <f>HLOOKUP($F$39,base_sinapi,'G1'!$B45,FALSE)</f>
        <v>881.99</v>
      </c>
      <c r="G45" s="3"/>
      <c r="H45" s="3"/>
    </row>
    <row r="46" spans="1:14" s="4" customFormat="1" x14ac:dyDescent="0.25">
      <c r="A46" s="3"/>
      <c r="B46" s="3">
        <f t="shared" si="0"/>
        <v>64</v>
      </c>
      <c r="C46" s="43">
        <f t="shared" si="1"/>
        <v>42370</v>
      </c>
      <c r="D46" s="45">
        <f>HLOOKUP($D$39,base_sinapi,'G1'!$B46,FALSE)</f>
        <v>968.7</v>
      </c>
      <c r="E46" s="45">
        <f>HLOOKUP($E$39,base_sinapi,'G1'!$B46,FALSE)</f>
        <v>1004.39</v>
      </c>
      <c r="F46" s="45">
        <f>HLOOKUP($F$39,base_sinapi,'G1'!$B46,FALSE)</f>
        <v>885.38</v>
      </c>
      <c r="G46" s="3"/>
      <c r="H46" s="3"/>
    </row>
    <row r="47" spans="1:14" s="4" customFormat="1" x14ac:dyDescent="0.25">
      <c r="A47" s="3"/>
      <c r="B47" s="3">
        <f t="shared" si="0"/>
        <v>65</v>
      </c>
      <c r="C47" s="43">
        <f t="shared" si="1"/>
        <v>42401</v>
      </c>
      <c r="D47" s="45">
        <f>HLOOKUP($D$39,base_sinapi,'G1'!$B47,FALSE)</f>
        <v>976.82</v>
      </c>
      <c r="E47" s="45">
        <f>HLOOKUP($E$39,base_sinapi,'G1'!$B47,FALSE)</f>
        <v>1010.58</v>
      </c>
      <c r="F47" s="45">
        <f>HLOOKUP($F$39,base_sinapi,'G1'!$B47,FALSE)</f>
        <v>891.07</v>
      </c>
      <c r="G47" s="3"/>
      <c r="H47" s="3"/>
    </row>
    <row r="48" spans="1:14" s="4" customFormat="1" x14ac:dyDescent="0.25">
      <c r="A48" s="3"/>
      <c r="B48" s="3">
        <f t="shared" si="0"/>
        <v>66</v>
      </c>
      <c r="C48" s="43">
        <f t="shared" si="1"/>
        <v>42430</v>
      </c>
      <c r="D48" s="45">
        <f>HLOOKUP($D$39,base_sinapi,'G1'!$B48,FALSE)</f>
        <v>984.81</v>
      </c>
      <c r="E48" s="45">
        <f>HLOOKUP($E$39,base_sinapi,'G1'!$B48,FALSE)</f>
        <v>1026.97</v>
      </c>
      <c r="F48" s="45">
        <f>HLOOKUP($F$39,base_sinapi,'G1'!$B48,FALSE)</f>
        <v>896.17</v>
      </c>
      <c r="G48" s="3"/>
      <c r="H48" s="3"/>
    </row>
    <row r="49" spans="1:8" s="4" customFormat="1" x14ac:dyDescent="0.25">
      <c r="A49" s="3"/>
      <c r="B49" s="3">
        <f t="shared" si="0"/>
        <v>67</v>
      </c>
      <c r="C49" s="43">
        <f t="shared" si="1"/>
        <v>42461</v>
      </c>
      <c r="D49" s="45">
        <f>HLOOKUP($D$39,base_sinapi,'G1'!$B49,FALSE)</f>
        <v>989.37</v>
      </c>
      <c r="E49" s="45">
        <f>HLOOKUP($E$39,base_sinapi,'G1'!$B49,FALSE)</f>
        <v>1026.93</v>
      </c>
      <c r="F49" s="45">
        <f>HLOOKUP($F$39,base_sinapi,'G1'!$B49,FALSE)</f>
        <v>899.04</v>
      </c>
      <c r="G49" s="3"/>
      <c r="H49" s="3"/>
    </row>
    <row r="50" spans="1:8" s="4" customFormat="1" x14ac:dyDescent="0.25">
      <c r="A50" s="3"/>
      <c r="B50" s="3">
        <f>B51-1</f>
        <v>68</v>
      </c>
      <c r="C50" s="43">
        <f t="shared" si="1"/>
        <v>42491</v>
      </c>
      <c r="D50" s="45">
        <f>HLOOKUP($D$39,base_sinapi,'G1'!$B50,FALSE)</f>
        <v>997.6</v>
      </c>
      <c r="E50" s="45">
        <f>HLOOKUP($E$39,base_sinapi,'G1'!$B50,FALSE)</f>
        <v>1044.07</v>
      </c>
      <c r="F50" s="45">
        <f>HLOOKUP($F$39,base_sinapi,'G1'!$B50,FALSE)</f>
        <v>899.45</v>
      </c>
      <c r="G50" s="3"/>
      <c r="H50" s="3"/>
    </row>
    <row r="51" spans="1:8" s="4" customFormat="1" x14ac:dyDescent="0.25">
      <c r="A51" s="3"/>
      <c r="B51" s="3">
        <f>B52-1</f>
        <v>69</v>
      </c>
      <c r="C51" s="43">
        <f t="shared" si="1"/>
        <v>42522</v>
      </c>
      <c r="D51" s="45">
        <f>HLOOKUP($D$39,base_sinapi,'G1'!$B51,FALSE)</f>
        <v>1007.75</v>
      </c>
      <c r="E51" s="45">
        <f>HLOOKUP($E$39,base_sinapi,'G1'!$B51,FALSE)</f>
        <v>1060.18</v>
      </c>
      <c r="F51" s="45">
        <f>HLOOKUP($F$39,base_sinapi,'G1'!$B51,FALSE)</f>
        <v>897.41</v>
      </c>
      <c r="G51" s="3"/>
      <c r="H51" s="3"/>
    </row>
    <row r="52" spans="1:8" s="4" customFormat="1" x14ac:dyDescent="0.25">
      <c r="A52" s="3"/>
      <c r="B52" s="3">
        <f>$D$35</f>
        <v>70</v>
      </c>
      <c r="C52" s="43">
        <f t="shared" si="1"/>
        <v>42552</v>
      </c>
      <c r="D52" s="45">
        <f>HLOOKUP($D$39,base_sinapi,'G1'!$B52,FALSE)</f>
        <v>1009.76</v>
      </c>
      <c r="E52" s="45">
        <f>HLOOKUP($E$39,base_sinapi,'G1'!$B52,FALSE)</f>
        <v>1060.8499999999999</v>
      </c>
      <c r="F52" s="45">
        <f>HLOOKUP($F$39,base_sinapi,'G1'!$B52,FALSE)</f>
        <v>903.52</v>
      </c>
      <c r="G52" s="3"/>
      <c r="H52" s="3"/>
    </row>
    <row r="53" spans="1:8" s="4" customFormat="1" x14ac:dyDescent="0.25">
      <c r="A53" s="3"/>
      <c r="B53" s="3"/>
      <c r="C53" s="3"/>
      <c r="D53" s="3"/>
      <c r="E53" s="3"/>
      <c r="F53" s="3"/>
      <c r="G53" s="3"/>
      <c r="H53" s="3"/>
    </row>
    <row r="54" spans="1:8" s="4" customFormat="1" x14ac:dyDescent="0.25"/>
    <row r="55" spans="1:8" s="4" customFormat="1" x14ac:dyDescent="0.25"/>
    <row r="56" spans="1:8" s="4" customFormat="1" x14ac:dyDescent="0.25"/>
    <row r="57" spans="1:8" s="4" customFormat="1" x14ac:dyDescent="0.25"/>
    <row r="58" spans="1:8" s="4" customFormat="1" x14ac:dyDescent="0.25"/>
    <row r="59" spans="1:8" s="4" customFormat="1" x14ac:dyDescent="0.25"/>
    <row r="60" spans="1:8" s="4" customFormat="1" x14ac:dyDescent="0.25"/>
    <row r="61" spans="1:8" s="4" customFormat="1" x14ac:dyDescent="0.25"/>
    <row r="62" spans="1:8" s="4" customFormat="1" x14ac:dyDescent="0.25"/>
    <row r="63" spans="1:8" s="4" customFormat="1" x14ac:dyDescent="0.25"/>
    <row r="64" spans="1:8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</sheetData>
  <mergeCells count="2">
    <mergeCell ref="A4:E4"/>
    <mergeCell ref="F4:I4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1</xdr:col>
                    <xdr:colOff>9525</xdr:colOff>
                    <xdr:row>4</xdr:row>
                    <xdr:rowOff>9525</xdr:rowOff>
                  </from>
                  <to>
                    <xdr:col>3</xdr:col>
                    <xdr:colOff>628650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3</xdr:col>
                    <xdr:colOff>628650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defaultSize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3</xdr:col>
                    <xdr:colOff>628650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defaultSize="0" autoLine="0" autoPict="0">
                <anchor moveWithCells="1">
                  <from>
                    <xdr:col>5</xdr:col>
                    <xdr:colOff>0</xdr:colOff>
                    <xdr:row>4</xdr:row>
                    <xdr:rowOff>9525</xdr:rowOff>
                  </from>
                  <to>
                    <xdr:col>7</xdr:col>
                    <xdr:colOff>438150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9525</xdr:rowOff>
                  </from>
                  <to>
                    <xdr:col>7</xdr:col>
                    <xdr:colOff>438150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Drop Down 7">
              <controlPr defaultSize="0" autoLine="0" autoPict="0">
                <anchor moveWithCells="1">
                  <from>
                    <xdr:col>5</xdr:col>
                    <xdr:colOff>0</xdr:colOff>
                    <xdr:row>8</xdr:row>
                    <xdr:rowOff>9525</xdr:rowOff>
                  </from>
                  <to>
                    <xdr:col>7</xdr:col>
                    <xdr:colOff>438150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180975</xdr:rowOff>
                  </from>
                  <to>
                    <xdr:col>0</xdr:col>
                    <xdr:colOff>1095375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P69"/>
  <sheetViews>
    <sheetView showGridLines="0" zoomScaleNormal="100" workbookViewId="0">
      <selection activeCell="L15" sqref="L15"/>
    </sheetView>
  </sheetViews>
  <sheetFormatPr defaultRowHeight="15" x14ac:dyDescent="0.25"/>
  <cols>
    <col min="1" max="1" width="10.140625" customWidth="1"/>
    <col min="3" max="3" width="5.42578125" customWidth="1"/>
    <col min="4" max="4" width="13.7109375" bestFit="1" customWidth="1"/>
    <col min="6" max="6" width="11.28515625" customWidth="1"/>
    <col min="10" max="10" width="5.7109375" customWidth="1"/>
    <col min="13" max="13" width="3.5703125" customWidth="1"/>
  </cols>
  <sheetData>
    <row r="1" spans="1:16" ht="23.25" x14ac:dyDescent="0.35">
      <c r="A1" s="20" t="s">
        <v>147</v>
      </c>
    </row>
    <row r="2" spans="1:16" x14ac:dyDescent="0.25">
      <c r="B2" s="1"/>
      <c r="C2" s="34" t="s">
        <v>106</v>
      </c>
    </row>
    <row r="3" spans="1:16" x14ac:dyDescent="0.25">
      <c r="A3" s="142" t="s">
        <v>68</v>
      </c>
      <c r="B3" s="142"/>
      <c r="C3" s="142"/>
      <c r="D3" s="142"/>
      <c r="E3" s="142"/>
      <c r="F3" s="142" t="s">
        <v>93</v>
      </c>
      <c r="G3" s="142"/>
      <c r="H3" s="142"/>
      <c r="I3" s="142"/>
      <c r="J3" s="142"/>
      <c r="N3" s="2"/>
      <c r="O3" s="2"/>
      <c r="P3" s="2"/>
    </row>
    <row r="4" spans="1:16" x14ac:dyDescent="0.25">
      <c r="A4" s="28" t="s">
        <v>94</v>
      </c>
      <c r="B4" s="31"/>
      <c r="C4" s="31"/>
      <c r="D4" s="31"/>
      <c r="E4" s="31"/>
      <c r="F4" s="32"/>
      <c r="G4" s="32"/>
      <c r="H4" s="32"/>
      <c r="I4" s="33"/>
      <c r="J4" s="33"/>
    </row>
    <row r="5" spans="1:16" ht="5.0999999999999996" customHeight="1" x14ac:dyDescent="0.25">
      <c r="A5" s="28"/>
      <c r="B5" s="31"/>
      <c r="C5" s="31"/>
      <c r="D5" s="31"/>
      <c r="E5" s="31"/>
      <c r="F5" s="32"/>
      <c r="G5" s="32"/>
      <c r="H5" s="32"/>
      <c r="I5" s="33"/>
      <c r="J5" s="33"/>
    </row>
    <row r="6" spans="1:16" x14ac:dyDescent="0.25">
      <c r="A6" s="29" t="s">
        <v>95</v>
      </c>
      <c r="B6" s="31"/>
      <c r="C6" s="31"/>
      <c r="D6" s="31"/>
      <c r="E6" s="31"/>
      <c r="F6" s="32"/>
      <c r="G6" s="32"/>
      <c r="H6" s="32"/>
      <c r="I6" s="33"/>
      <c r="J6" s="33"/>
    </row>
    <row r="7" spans="1:16" ht="5.0999999999999996" customHeight="1" x14ac:dyDescent="0.25">
      <c r="A7" s="29"/>
      <c r="B7" s="31"/>
      <c r="C7" s="31"/>
      <c r="D7" s="31"/>
      <c r="E7" s="31"/>
      <c r="F7" s="32"/>
      <c r="G7" s="32"/>
      <c r="H7" s="32"/>
      <c r="I7" s="33"/>
      <c r="J7" s="33"/>
    </row>
    <row r="8" spans="1:16" x14ac:dyDescent="0.25">
      <c r="A8" s="30" t="s">
        <v>96</v>
      </c>
      <c r="B8" s="31"/>
      <c r="C8" s="31"/>
      <c r="D8" s="31"/>
      <c r="E8" s="31"/>
      <c r="F8" s="32"/>
      <c r="G8" s="32"/>
      <c r="H8" s="32"/>
      <c r="I8" s="33"/>
      <c r="J8" s="33"/>
    </row>
    <row r="9" spans="1:16" ht="5.0999999999999996" customHeight="1" x14ac:dyDescent="0.25">
      <c r="A9" s="30"/>
      <c r="B9" s="31"/>
      <c r="C9" s="31"/>
      <c r="D9" s="31"/>
      <c r="E9" s="31"/>
      <c r="F9" s="32"/>
      <c r="G9" s="32"/>
      <c r="H9" s="32"/>
      <c r="I9" s="33"/>
      <c r="J9" s="33"/>
    </row>
    <row r="11" spans="1:16" x14ac:dyDescent="0.25">
      <c r="A11" s="140" t="s">
        <v>115</v>
      </c>
      <c r="B11" s="140"/>
      <c r="C11" s="140"/>
      <c r="D11" s="140"/>
      <c r="E11" s="140"/>
      <c r="F11" s="140"/>
      <c r="G11" s="140"/>
      <c r="H11" s="140"/>
      <c r="I11" s="140"/>
      <c r="J11" s="35"/>
    </row>
    <row r="12" spans="1:16" x14ac:dyDescent="0.25">
      <c r="A12" s="141" t="str">
        <f>CONCATENATE("Variação % ",E36," - ",H36,", ",H37," e ",H38)</f>
        <v>Variação % em 12 meses - Brasil, Sudeste e Espírito Santo</v>
      </c>
      <c r="B12" s="141"/>
      <c r="C12" s="141"/>
      <c r="D12" s="141"/>
      <c r="E12" s="141"/>
      <c r="F12" s="141"/>
      <c r="G12" s="141"/>
      <c r="H12" s="141"/>
      <c r="I12" s="141"/>
      <c r="J12" s="36"/>
    </row>
    <row r="30" spans="1:1" x14ac:dyDescent="0.25">
      <c r="A30" s="53" t="s">
        <v>104</v>
      </c>
    </row>
    <row r="31" spans="1:1" x14ac:dyDescent="0.25">
      <c r="A31" s="53" t="s">
        <v>105</v>
      </c>
    </row>
    <row r="32" spans="1:1" s="4" customFormat="1" x14ac:dyDescent="0.25"/>
    <row r="33" spans="1:9" s="77" customFormat="1" x14ac:dyDescent="0.25">
      <c r="A33" s="69"/>
      <c r="B33" s="69"/>
      <c r="C33" s="69"/>
      <c r="D33" s="69"/>
      <c r="E33" s="69"/>
      <c r="F33" s="69"/>
      <c r="G33" s="69"/>
      <c r="H33" s="69"/>
      <c r="I33" s="69"/>
    </row>
    <row r="34" spans="1:9" s="77" customFormat="1" x14ac:dyDescent="0.25">
      <c r="A34" s="69"/>
      <c r="B34" s="69"/>
      <c r="C34" s="69"/>
      <c r="D34" s="69"/>
      <c r="E34" s="69"/>
      <c r="F34" s="69"/>
      <c r="G34" s="69"/>
      <c r="H34" s="69"/>
      <c r="I34" s="69"/>
    </row>
    <row r="35" spans="1:9" s="77" customFormat="1" x14ac:dyDescent="0.25">
      <c r="A35" s="69"/>
      <c r="B35" s="69"/>
      <c r="C35" s="69"/>
      <c r="D35" s="69">
        <v>67</v>
      </c>
      <c r="E35" s="69"/>
      <c r="F35" s="69"/>
      <c r="G35" s="69"/>
      <c r="H35" s="69"/>
      <c r="I35" s="69"/>
    </row>
    <row r="36" spans="1:9" s="77" customFormat="1" x14ac:dyDescent="0.25">
      <c r="A36" s="69" t="s">
        <v>48</v>
      </c>
      <c r="B36" s="69">
        <v>3</v>
      </c>
      <c r="C36" s="69">
        <f>B36+6</f>
        <v>9</v>
      </c>
      <c r="D36" s="3" t="str">
        <f>VLOOKUP(C36,Nomes!$F$2:$H$10,3,FALSE)</f>
        <v>I</v>
      </c>
      <c r="E36" s="69" t="str">
        <f>VLOOKUP(D36,Nomes!H2:J10,3,FALSE)</f>
        <v>em 12 meses</v>
      </c>
      <c r="F36" s="69" t="s">
        <v>44</v>
      </c>
      <c r="G36" s="69">
        <v>1</v>
      </c>
      <c r="H36" s="69" t="str">
        <f>TRIM(VLOOKUP($G36,Nomes!$D$1:$E$34,2,FALSE))</f>
        <v>Brasil</v>
      </c>
      <c r="I36" s="69"/>
    </row>
    <row r="37" spans="1:9" s="77" customFormat="1" x14ac:dyDescent="0.25">
      <c r="A37" s="69" t="s">
        <v>49</v>
      </c>
      <c r="B37" s="69">
        <f>B36</f>
        <v>3</v>
      </c>
      <c r="C37" s="69">
        <f>B37+6</f>
        <v>9</v>
      </c>
      <c r="D37" s="3" t="str">
        <f>VLOOKUP(C37,Nomes!$F$2:$H$10,3,FALSE)</f>
        <v>I</v>
      </c>
      <c r="E37" s="69"/>
      <c r="F37" s="69" t="s">
        <v>44</v>
      </c>
      <c r="G37" s="69">
        <v>20</v>
      </c>
      <c r="H37" s="69" t="str">
        <f>TRIM(VLOOKUP($G37,Nomes!$D$1:$E$34,2,FALSE))</f>
        <v>Sudeste</v>
      </c>
      <c r="I37" s="69"/>
    </row>
    <row r="38" spans="1:9" s="77" customFormat="1" x14ac:dyDescent="0.25">
      <c r="A38" s="69" t="s">
        <v>50</v>
      </c>
      <c r="B38" s="69">
        <f>B37</f>
        <v>3</v>
      </c>
      <c r="C38" s="69">
        <f>B38+6</f>
        <v>9</v>
      </c>
      <c r="D38" s="3" t="str">
        <f>VLOOKUP(C38,Nomes!$F$2:$H$10,3,FALSE)</f>
        <v>I</v>
      </c>
      <c r="E38" s="69"/>
      <c r="F38" s="69" t="s">
        <v>44</v>
      </c>
      <c r="G38" s="69">
        <v>22</v>
      </c>
      <c r="H38" s="69" t="str">
        <f>TRIM(VLOOKUP($G38,Nomes!$D$1:$E$34,2,FALSE))</f>
        <v>Espírito Santo</v>
      </c>
      <c r="I38" s="69"/>
    </row>
    <row r="39" spans="1:9" s="77" customFormat="1" x14ac:dyDescent="0.25">
      <c r="A39" s="69"/>
      <c r="B39" s="69"/>
      <c r="C39" s="69"/>
      <c r="D39" s="69" t="str">
        <f>CONCATENATE($D$36,$G$36)</f>
        <v>I1</v>
      </c>
      <c r="E39" s="69" t="str">
        <f>CONCATENATE($D$37,$G$37)</f>
        <v>I20</v>
      </c>
      <c r="F39" s="69" t="str">
        <f>CONCATENATE($D$38,$G$38)</f>
        <v>I22</v>
      </c>
      <c r="G39" s="69"/>
      <c r="H39" s="69"/>
      <c r="I39" s="69"/>
    </row>
    <row r="40" spans="1:9" s="77" customFormat="1" ht="30" x14ac:dyDescent="0.25">
      <c r="A40" s="69"/>
      <c r="B40" s="69" t="s">
        <v>51</v>
      </c>
      <c r="C40" s="69"/>
      <c r="D40" s="70" t="str">
        <f>H36</f>
        <v>Brasil</v>
      </c>
      <c r="E40" s="70" t="str">
        <f>H37</f>
        <v>Sudeste</v>
      </c>
      <c r="F40" s="70" t="str">
        <f>H38</f>
        <v>Espírito Santo</v>
      </c>
      <c r="G40" s="69"/>
      <c r="H40" s="69"/>
      <c r="I40" s="69"/>
    </row>
    <row r="41" spans="1:9" s="77" customFormat="1" x14ac:dyDescent="0.25">
      <c r="A41" s="69"/>
      <c r="B41" s="69">
        <f t="shared" ref="B41:B49" si="0">B42-1</f>
        <v>59</v>
      </c>
      <c r="C41" s="71">
        <f t="shared" ref="C41:C52" si="1">VLOOKUP(B41,base_sinapi,2,FALSE)</f>
        <v>42217</v>
      </c>
      <c r="D41" s="72">
        <f>HLOOKUP($D$39,base_sinapi,'G2-3'!$B41,FALSE)</f>
        <v>5.96</v>
      </c>
      <c r="E41" s="72">
        <f>HLOOKUP($E$39,base_sinapi,'G2-3'!$B41,FALSE)</f>
        <v>6.04</v>
      </c>
      <c r="F41" s="72">
        <f>HLOOKUP($F$39,base_sinapi,'G2-3'!$B41,FALSE)</f>
        <v>5.77</v>
      </c>
      <c r="G41" s="69"/>
      <c r="H41" s="69"/>
      <c r="I41" s="69"/>
    </row>
    <row r="42" spans="1:9" s="77" customFormat="1" x14ac:dyDescent="0.25">
      <c r="A42" s="69"/>
      <c r="B42" s="69">
        <f t="shared" si="0"/>
        <v>60</v>
      </c>
      <c r="C42" s="71">
        <f t="shared" si="1"/>
        <v>42248</v>
      </c>
      <c r="D42" s="72">
        <f>HLOOKUP($D$39,base_sinapi,'G2-3'!$B42,FALSE)</f>
        <v>6.07</v>
      </c>
      <c r="E42" s="72">
        <f>HLOOKUP($E$39,base_sinapi,'G2-3'!$B42,FALSE)</f>
        <v>5.85</v>
      </c>
      <c r="F42" s="72">
        <f>HLOOKUP($F$39,base_sinapi,'G2-3'!$B42,FALSE)</f>
        <v>6.77</v>
      </c>
      <c r="G42" s="69"/>
      <c r="H42" s="69"/>
      <c r="I42" s="69"/>
    </row>
    <row r="43" spans="1:9" s="77" customFormat="1" x14ac:dyDescent="0.25">
      <c r="A43" s="69"/>
      <c r="B43" s="69">
        <f t="shared" si="0"/>
        <v>61</v>
      </c>
      <c r="C43" s="71">
        <f t="shared" si="1"/>
        <v>42278</v>
      </c>
      <c r="D43" s="72">
        <f>HLOOKUP($D$39,base_sinapi,'G2-3'!$B43,FALSE)</f>
        <v>6.03</v>
      </c>
      <c r="E43" s="72">
        <f>HLOOKUP($E$39,base_sinapi,'G2-3'!$B43,FALSE)</f>
        <v>5.6</v>
      </c>
      <c r="F43" s="72">
        <f>HLOOKUP($F$39,base_sinapi,'G2-3'!$B43,FALSE)</f>
        <v>6.68</v>
      </c>
      <c r="G43" s="69"/>
      <c r="H43" s="69"/>
      <c r="I43" s="69"/>
    </row>
    <row r="44" spans="1:9" s="77" customFormat="1" x14ac:dyDescent="0.25">
      <c r="A44" s="69"/>
      <c r="B44" s="69">
        <f t="shared" si="0"/>
        <v>62</v>
      </c>
      <c r="C44" s="71">
        <f t="shared" si="1"/>
        <v>42309</v>
      </c>
      <c r="D44" s="72">
        <f>HLOOKUP($D$39,base_sinapi,'G2-3'!$B44,FALSE)</f>
        <v>6.12</v>
      </c>
      <c r="E44" s="72">
        <f>HLOOKUP($E$39,base_sinapi,'G2-3'!$B44,FALSE)</f>
        <v>5.94</v>
      </c>
      <c r="F44" s="72">
        <f>HLOOKUP($F$39,base_sinapi,'G2-3'!$B44,FALSE)</f>
        <v>6.61</v>
      </c>
      <c r="G44" s="69"/>
      <c r="H44" s="69"/>
      <c r="I44" s="69"/>
    </row>
    <row r="45" spans="1:9" s="77" customFormat="1" x14ac:dyDescent="0.25">
      <c r="A45" s="69"/>
      <c r="B45" s="69">
        <f t="shared" si="0"/>
        <v>63</v>
      </c>
      <c r="C45" s="71">
        <f t="shared" si="1"/>
        <v>42339</v>
      </c>
      <c r="D45" s="72">
        <f>HLOOKUP($D$39,base_sinapi,'G2-3'!$B45,FALSE)</f>
        <v>5.5</v>
      </c>
      <c r="E45" s="72">
        <f>HLOOKUP($E$39,base_sinapi,'G2-3'!$B45,FALSE)</f>
        <v>4.95</v>
      </c>
      <c r="F45" s="72">
        <f>HLOOKUP($F$39,base_sinapi,'G2-3'!$B45,FALSE)</f>
        <v>5.43</v>
      </c>
      <c r="G45" s="69"/>
      <c r="H45" s="69"/>
      <c r="I45" s="69"/>
    </row>
    <row r="46" spans="1:9" s="77" customFormat="1" x14ac:dyDescent="0.25">
      <c r="A46" s="69"/>
      <c r="B46" s="69">
        <f t="shared" si="0"/>
        <v>64</v>
      </c>
      <c r="C46" s="71">
        <f t="shared" si="1"/>
        <v>42370</v>
      </c>
      <c r="D46" s="72">
        <f>HLOOKUP($D$39,base_sinapi,'G2-3'!$B46,FALSE)</f>
        <v>5.86</v>
      </c>
      <c r="E46" s="72">
        <f>HLOOKUP($E$39,base_sinapi,'G2-3'!$B46,FALSE)</f>
        <v>5.03</v>
      </c>
      <c r="F46" s="72">
        <f>HLOOKUP($F$39,base_sinapi,'G2-3'!$B46,FALSE)</f>
        <v>5.72</v>
      </c>
      <c r="G46" s="69"/>
      <c r="H46" s="69"/>
      <c r="I46" s="69"/>
    </row>
    <row r="47" spans="1:9" s="77" customFormat="1" x14ac:dyDescent="0.25">
      <c r="A47" s="69"/>
      <c r="B47" s="69">
        <f t="shared" si="0"/>
        <v>65</v>
      </c>
      <c r="C47" s="71">
        <f t="shared" si="1"/>
        <v>42401</v>
      </c>
      <c r="D47" s="72">
        <f>HLOOKUP($D$39,base_sinapi,'G2-3'!$B47,FALSE)</f>
        <v>6.55</v>
      </c>
      <c r="E47" s="72">
        <f>HLOOKUP($E$39,base_sinapi,'G2-3'!$B47,FALSE)</f>
        <v>5.61</v>
      </c>
      <c r="F47" s="72">
        <f>HLOOKUP($F$39,base_sinapi,'G2-3'!$B47,FALSE)</f>
        <v>6.24</v>
      </c>
      <c r="G47" s="69"/>
      <c r="H47" s="69"/>
      <c r="I47" s="69"/>
    </row>
    <row r="48" spans="1:9" s="77" customFormat="1" x14ac:dyDescent="0.25">
      <c r="A48" s="69"/>
      <c r="B48" s="69">
        <f t="shared" si="0"/>
        <v>66</v>
      </c>
      <c r="C48" s="71">
        <f t="shared" si="1"/>
        <v>42430</v>
      </c>
      <c r="D48" s="72">
        <f>HLOOKUP($D$39,base_sinapi,'G2-3'!$B48,FALSE)</f>
        <v>7.18</v>
      </c>
      <c r="E48" s="72">
        <f>HLOOKUP($E$39,base_sinapi,'G2-3'!$B48,FALSE)</f>
        <v>7.31</v>
      </c>
      <c r="F48" s="72">
        <f>HLOOKUP($F$39,base_sinapi,'G2-3'!$B48,FALSE)</f>
        <v>6.8</v>
      </c>
      <c r="G48" s="69"/>
      <c r="H48" s="69"/>
      <c r="I48" s="69"/>
    </row>
    <row r="49" spans="1:9" s="77" customFormat="1" x14ac:dyDescent="0.25">
      <c r="A49" s="69"/>
      <c r="B49" s="69">
        <f t="shared" si="0"/>
        <v>67</v>
      </c>
      <c r="C49" s="71">
        <f t="shared" si="1"/>
        <v>42461</v>
      </c>
      <c r="D49" s="72">
        <f>HLOOKUP($D$39,base_sinapi,'G2-3'!$B49,FALSE)</f>
        <v>7.14</v>
      </c>
      <c r="E49" s="72">
        <f>HLOOKUP($E$39,base_sinapi,'G2-3'!$B49,FALSE)</f>
        <v>6.95</v>
      </c>
      <c r="F49" s="72">
        <f>HLOOKUP($F$39,base_sinapi,'G2-3'!$B49,FALSE)</f>
        <v>6.78</v>
      </c>
      <c r="G49" s="69"/>
      <c r="H49" s="69"/>
      <c r="I49" s="69"/>
    </row>
    <row r="50" spans="1:9" s="77" customFormat="1" x14ac:dyDescent="0.25">
      <c r="A50" s="69"/>
      <c r="B50" s="69">
        <f>B51-1</f>
        <v>68</v>
      </c>
      <c r="C50" s="71">
        <f t="shared" si="1"/>
        <v>42491</v>
      </c>
      <c r="D50" s="72">
        <f>HLOOKUP($D$39,base_sinapi,'G2-3'!$B50,FALSE)</f>
        <v>6.68</v>
      </c>
      <c r="E50" s="72">
        <f>HLOOKUP($E$39,base_sinapi,'G2-3'!$B50,FALSE)</f>
        <v>5.8</v>
      </c>
      <c r="F50" s="72">
        <f>HLOOKUP($F$39,base_sinapi,'G2-3'!$B50,FALSE)</f>
        <v>6.8</v>
      </c>
      <c r="G50" s="69"/>
      <c r="H50" s="69"/>
      <c r="I50" s="69"/>
    </row>
    <row r="51" spans="1:9" s="77" customFormat="1" x14ac:dyDescent="0.25">
      <c r="A51" s="69"/>
      <c r="B51" s="69">
        <f>B52-1</f>
        <v>69</v>
      </c>
      <c r="C51" s="71">
        <f t="shared" si="1"/>
        <v>42522</v>
      </c>
      <c r="D51" s="72">
        <f>HLOOKUP($D$39,base_sinapi,'G2-3'!$B51,FALSE)</f>
        <v>6.99</v>
      </c>
      <c r="E51" s="72">
        <f>HLOOKUP($E$39,base_sinapi,'G2-3'!$B51,FALSE)</f>
        <v>6.59</v>
      </c>
      <c r="F51" s="72">
        <f>HLOOKUP($F$39,base_sinapi,'G2-3'!$B51,FALSE)</f>
        <v>3.71</v>
      </c>
      <c r="G51" s="69"/>
      <c r="H51" s="69"/>
      <c r="I51" s="69"/>
    </row>
    <row r="52" spans="1:9" s="77" customFormat="1" x14ac:dyDescent="0.25">
      <c r="A52" s="69"/>
      <c r="B52" s="69">
        <f>D35+3</f>
        <v>70</v>
      </c>
      <c r="C52" s="71">
        <f t="shared" si="1"/>
        <v>42552</v>
      </c>
      <c r="D52" s="72">
        <f>HLOOKUP($D$39,base_sinapi,'G2-3'!$B52,FALSE)</f>
        <v>6.47</v>
      </c>
      <c r="E52" s="72">
        <f>HLOOKUP($E$39,base_sinapi,'G2-3'!$B52,FALSE)</f>
        <v>6.19</v>
      </c>
      <c r="F52" s="72">
        <f>HLOOKUP($F$39,base_sinapi,'G2-3'!$B52,FALSE)</f>
        <v>3.29</v>
      </c>
      <c r="G52" s="69"/>
      <c r="H52" s="71"/>
      <c r="I52" s="69"/>
    </row>
    <row r="53" spans="1:9" s="77" customFormat="1" x14ac:dyDescent="0.25">
      <c r="A53" s="69"/>
      <c r="B53" s="69"/>
      <c r="C53" s="69"/>
      <c r="D53" s="69"/>
      <c r="E53" s="69"/>
      <c r="F53" s="69"/>
      <c r="G53" s="69"/>
      <c r="H53" s="69"/>
      <c r="I53" s="69"/>
    </row>
    <row r="54" spans="1:9" s="77" customFormat="1" x14ac:dyDescent="0.25">
      <c r="A54" s="69"/>
      <c r="B54" s="69"/>
      <c r="C54" s="69"/>
      <c r="D54" s="69"/>
      <c r="E54" s="69"/>
      <c r="F54" s="69"/>
      <c r="G54" s="69"/>
      <c r="H54" s="69"/>
      <c r="I54" s="69"/>
    </row>
    <row r="55" spans="1:9" s="77" customFormat="1" x14ac:dyDescent="0.25">
      <c r="A55" s="69"/>
      <c r="B55" s="69"/>
      <c r="C55" s="69"/>
      <c r="D55" s="69"/>
      <c r="E55" s="69"/>
      <c r="F55" s="69"/>
      <c r="G55" s="69"/>
      <c r="H55" s="69"/>
      <c r="I55" s="69"/>
    </row>
    <row r="56" spans="1:9" s="77" customFormat="1" x14ac:dyDescent="0.25"/>
    <row r="57" spans="1:9" s="77" customFormat="1" x14ac:dyDescent="0.25"/>
    <row r="58" spans="1:9" s="77" customFormat="1" x14ac:dyDescent="0.25"/>
    <row r="59" spans="1:9" s="37" customFormat="1" x14ac:dyDescent="0.25"/>
    <row r="60" spans="1:9" s="37" customFormat="1" x14ac:dyDescent="0.25"/>
    <row r="61" spans="1:9" s="37" customFormat="1" x14ac:dyDescent="0.25"/>
    <row r="62" spans="1:9" s="37" customFormat="1" x14ac:dyDescent="0.25"/>
    <row r="63" spans="1:9" s="37" customFormat="1" x14ac:dyDescent="0.25"/>
    <row r="64" spans="1:9" s="37" customFormat="1" x14ac:dyDescent="0.25"/>
    <row r="65" spans="1:12" s="37" customFormat="1" x14ac:dyDescent="0.25"/>
    <row r="66" spans="1:12" s="4" customFormat="1" x14ac:dyDescent="0.25"/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</sheetData>
  <mergeCells count="4">
    <mergeCell ref="A11:I11"/>
    <mergeCell ref="A12:I12"/>
    <mergeCell ref="F3:J3"/>
    <mergeCell ref="A3:E3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28575</xdr:rowOff>
                  </from>
                  <to>
                    <xdr:col>4</xdr:col>
                    <xdr:colOff>419100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1</xdr:col>
                    <xdr:colOff>9525</xdr:colOff>
                    <xdr:row>5</xdr:row>
                    <xdr:rowOff>19050</xdr:rowOff>
                  </from>
                  <to>
                    <xdr:col>4</xdr:col>
                    <xdr:colOff>419100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autoLine="0" autoPict="0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4</xdr:col>
                    <xdr:colOff>419100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Option Button 4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85725</xdr:rowOff>
                  </from>
                  <to>
                    <xdr:col>8</xdr:col>
                    <xdr:colOff>352425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Option Button 5">
              <controlPr defaultSize="0" autoFill="0" autoLine="0" autoPict="0">
                <anchor moveWithCells="1">
                  <from>
                    <xdr:col>6</xdr:col>
                    <xdr:colOff>85725</xdr:colOff>
                    <xdr:row>5</xdr:row>
                    <xdr:rowOff>57150</xdr:rowOff>
                  </from>
                  <to>
                    <xdr:col>8</xdr:col>
                    <xdr:colOff>352425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Option Button 6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28575</xdr:rowOff>
                  </from>
                  <to>
                    <xdr:col>8</xdr:col>
                    <xdr:colOff>361950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1</xdr:col>
                    <xdr:colOff>561975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zoomScaleNormal="100" workbookViewId="0">
      <selection activeCell="A21" sqref="A21:A22"/>
    </sheetView>
  </sheetViews>
  <sheetFormatPr defaultRowHeight="15" x14ac:dyDescent="0.25"/>
  <cols>
    <col min="5" max="5" width="11.85546875" bestFit="1" customWidth="1"/>
  </cols>
  <sheetData>
    <row r="1" spans="1:3" ht="23.25" x14ac:dyDescent="0.35">
      <c r="A1" s="20" t="s">
        <v>110</v>
      </c>
    </row>
    <row r="2" spans="1:3" x14ac:dyDescent="0.25">
      <c r="A2" s="52" t="s">
        <v>137</v>
      </c>
    </row>
    <row r="3" spans="1:3" x14ac:dyDescent="0.25">
      <c r="A3" s="51" t="str">
        <f>CONCATENATE("Número índice, base: ",TEXT(B27,"mmm/aa"),"=100")</f>
        <v>Número índice, base: jul/15=100</v>
      </c>
    </row>
    <row r="16" spans="1:3" x14ac:dyDescent="0.25">
      <c r="B16" s="1"/>
      <c r="C16" s="1"/>
    </row>
    <row r="17" spans="1:10" x14ac:dyDescent="0.25">
      <c r="B17" s="1"/>
      <c r="C17" s="1"/>
    </row>
    <row r="21" spans="1:10" x14ac:dyDescent="0.25">
      <c r="A21" s="53" t="s">
        <v>138</v>
      </c>
    </row>
    <row r="22" spans="1:10" x14ac:dyDescent="0.25">
      <c r="A22" s="53" t="s">
        <v>105</v>
      </c>
    </row>
    <row r="23" spans="1:10" s="4" customForma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s="4" customForma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s="3" customForma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s="3" customFormat="1" x14ac:dyDescent="0.25">
      <c r="C26" s="3" t="s">
        <v>124</v>
      </c>
      <c r="D26" s="3" t="s">
        <v>123</v>
      </c>
      <c r="E26" s="3" t="s">
        <v>136</v>
      </c>
      <c r="F26" s="50"/>
      <c r="G26" s="50"/>
      <c r="H26" s="50"/>
      <c r="I26" s="50"/>
      <c r="J26" s="50"/>
    </row>
    <row r="27" spans="1:10" s="3" customFormat="1" x14ac:dyDescent="0.25">
      <c r="A27" s="3">
        <f>'G6'!A40-34</f>
        <v>24</v>
      </c>
      <c r="B27" s="43">
        <f>'G6'!B40</f>
        <v>42186</v>
      </c>
      <c r="C27" s="91">
        <f>'G6'!C40</f>
        <v>100</v>
      </c>
      <c r="D27" s="91">
        <f t="shared" ref="D27:D38" si="0">VLOOKUP(A27,base_cub,7,FALSE)/VLOOKUP($A$27,base_cub,7,FALSE)*100</f>
        <v>100</v>
      </c>
      <c r="E27" s="91">
        <f t="shared" ref="E27:E39" si="1">VLOOKUP(B27,fipezap,17,FALSE)/VLOOKUP($B$27,fipezap,17,FALSE)*100</f>
        <v>100</v>
      </c>
      <c r="F27" s="50"/>
      <c r="G27" s="50"/>
      <c r="H27" s="50"/>
      <c r="I27" s="50"/>
      <c r="J27" s="50"/>
    </row>
    <row r="28" spans="1:10" s="3" customFormat="1" x14ac:dyDescent="0.25">
      <c r="A28" s="3">
        <f>'G6'!A41-34</f>
        <v>25</v>
      </c>
      <c r="B28" s="43">
        <f>'G6'!B41</f>
        <v>42217</v>
      </c>
      <c r="C28" s="91">
        <f>'G6'!C41</f>
        <v>99.679999999775745</v>
      </c>
      <c r="D28" s="91">
        <f t="shared" si="0"/>
        <v>100.16301076828252</v>
      </c>
      <c r="E28" s="91">
        <f t="shared" si="1"/>
        <v>100.4</v>
      </c>
      <c r="F28" s="50"/>
      <c r="G28" s="50"/>
      <c r="H28" s="50"/>
      <c r="I28" s="50"/>
      <c r="J28" s="50"/>
    </row>
    <row r="29" spans="1:10" s="3" customFormat="1" x14ac:dyDescent="0.25">
      <c r="A29" s="3">
        <f>'G6'!A42-34</f>
        <v>26</v>
      </c>
      <c r="B29" s="43">
        <f>'G6'!B42</f>
        <v>42248</v>
      </c>
      <c r="C29" s="91">
        <f>'G6'!C42</f>
        <v>100.50734399897394</v>
      </c>
      <c r="D29" s="91">
        <f t="shared" si="0"/>
        <v>100.35227149124395</v>
      </c>
      <c r="E29" s="91">
        <f t="shared" si="1"/>
        <v>101.00240000000001</v>
      </c>
      <c r="F29" s="50"/>
      <c r="G29" s="50"/>
      <c r="H29" s="50"/>
      <c r="I29" s="50"/>
      <c r="J29" s="50"/>
    </row>
    <row r="30" spans="1:10" s="3" customFormat="1" x14ac:dyDescent="0.25">
      <c r="A30" s="3">
        <f>'G6'!A43-34</f>
        <v>27</v>
      </c>
      <c r="B30" s="43">
        <f>'G6'!B43</f>
        <v>42278</v>
      </c>
      <c r="C30" s="91">
        <f>'G6'!C43</f>
        <v>100.71840942039438</v>
      </c>
      <c r="D30" s="91">
        <f t="shared" si="0"/>
        <v>101.44302237047242</v>
      </c>
      <c r="E30" s="91">
        <f t="shared" si="1"/>
        <v>102.31543119999999</v>
      </c>
      <c r="F30" s="50"/>
      <c r="G30" s="50"/>
      <c r="H30" s="50"/>
      <c r="I30" s="50"/>
      <c r="J30" s="50"/>
    </row>
    <row r="31" spans="1:10" s="3" customFormat="1" x14ac:dyDescent="0.25">
      <c r="A31" s="3">
        <f>'G6'!A44-34</f>
        <v>28</v>
      </c>
      <c r="B31" s="43">
        <f>'G6'!B44</f>
        <v>42309</v>
      </c>
      <c r="C31" s="91">
        <f>'G6'!C44</f>
        <v>101.24214514096921</v>
      </c>
      <c r="D31" s="91">
        <f t="shared" si="0"/>
        <v>101.99209600812154</v>
      </c>
      <c r="E31" s="91">
        <f t="shared" si="1"/>
        <v>103.64553180559999</v>
      </c>
      <c r="F31" s="50"/>
      <c r="G31" s="50"/>
      <c r="H31" s="50"/>
      <c r="I31" s="50"/>
      <c r="J31" s="50"/>
    </row>
    <row r="32" spans="1:10" s="3" customFormat="1" x14ac:dyDescent="0.25">
      <c r="A32" s="3">
        <f>'G6'!A45-34</f>
        <v>29</v>
      </c>
      <c r="B32" s="43">
        <f>'G6'!B45</f>
        <v>42339</v>
      </c>
      <c r="C32" s="91">
        <f>'G6'!C45</f>
        <v>100.83717656906224</v>
      </c>
      <c r="D32" s="91">
        <f t="shared" si="0"/>
        <v>102.09158478662847</v>
      </c>
      <c r="E32" s="91">
        <f t="shared" si="1"/>
        <v>103.43824074198878</v>
      </c>
      <c r="F32" s="50"/>
      <c r="G32" s="50"/>
      <c r="H32" s="50"/>
      <c r="I32" s="50"/>
      <c r="J32" s="50"/>
    </row>
    <row r="33" spans="1:10" s="3" customFormat="1" x14ac:dyDescent="0.25">
      <c r="A33" s="3">
        <f>'G6'!A46-34</f>
        <v>30</v>
      </c>
      <c r="B33" s="43">
        <f>'G6'!B46</f>
        <v>42370</v>
      </c>
      <c r="C33" s="91">
        <f>'G6'!C46</f>
        <v>101.2203578405944</v>
      </c>
      <c r="D33" s="91">
        <f t="shared" si="0"/>
        <v>102.45045502338566</v>
      </c>
      <c r="E33" s="91">
        <f t="shared" si="1"/>
        <v>103.02448777902083</v>
      </c>
      <c r="F33" s="50"/>
      <c r="G33" s="50"/>
      <c r="H33" s="50"/>
      <c r="I33" s="50"/>
      <c r="J33" s="50"/>
    </row>
    <row r="34" spans="1:10" s="3" customFormat="1" x14ac:dyDescent="0.25">
      <c r="A34" s="3">
        <f>'G6'!A47-34</f>
        <v>31</v>
      </c>
      <c r="B34" s="43">
        <f>'G6'!B47</f>
        <v>42401</v>
      </c>
      <c r="C34" s="91">
        <f>'G6'!C47</f>
        <v>101.86816813449089</v>
      </c>
      <c r="D34" s="91">
        <f t="shared" si="0"/>
        <v>102.68148363003517</v>
      </c>
      <c r="E34" s="91">
        <f t="shared" si="1"/>
        <v>102.92146329124181</v>
      </c>
      <c r="F34" s="50"/>
      <c r="G34" s="50"/>
      <c r="H34" s="50"/>
      <c r="I34" s="50"/>
      <c r="J34" s="50"/>
    </row>
    <row r="35" spans="1:10" s="3" customFormat="1" x14ac:dyDescent="0.25">
      <c r="A35" s="3">
        <f>'G6'!A48-34</f>
        <v>32</v>
      </c>
      <c r="B35" s="43">
        <f>'G6'!B48</f>
        <v>42430</v>
      </c>
      <c r="C35" s="91">
        <f>'G6'!C48</f>
        <v>102.44881668597938</v>
      </c>
      <c r="D35" s="91">
        <f t="shared" si="0"/>
        <v>103.35644102824408</v>
      </c>
      <c r="E35" s="91">
        <f t="shared" si="1"/>
        <v>103.43607060769801</v>
      </c>
      <c r="F35" s="50"/>
      <c r="G35" s="50"/>
      <c r="H35" s="50"/>
      <c r="I35" s="50"/>
      <c r="J35" s="50"/>
    </row>
    <row r="36" spans="1:10" s="3" customFormat="1" x14ac:dyDescent="0.25">
      <c r="A36" s="3">
        <f>'G6'!A49-34</f>
        <v>33</v>
      </c>
      <c r="B36" s="43">
        <f>'G6'!B49</f>
        <v>42461</v>
      </c>
      <c r="C36" s="91">
        <f>'G6'!C49</f>
        <v>102.77665291121384</v>
      </c>
      <c r="D36" s="91">
        <f t="shared" si="0"/>
        <v>103.59689641419818</v>
      </c>
      <c r="E36" s="91">
        <f t="shared" si="1"/>
        <v>104.26355917255958</v>
      </c>
      <c r="F36" s="50"/>
      <c r="G36" s="50"/>
      <c r="H36" s="50"/>
      <c r="I36" s="50"/>
      <c r="J36" s="50"/>
    </row>
    <row r="37" spans="1:10" s="3" customFormat="1" x14ac:dyDescent="0.25">
      <c r="A37" s="3">
        <f>'G6'!A50-34</f>
        <v>34</v>
      </c>
      <c r="B37" s="43">
        <f>'G6'!B50</f>
        <v>42491</v>
      </c>
      <c r="C37" s="91">
        <f>'G6'!C50</f>
        <v>102.82804122489023</v>
      </c>
      <c r="D37" s="91">
        <f t="shared" si="0"/>
        <v>104.1279866574816</v>
      </c>
      <c r="E37" s="91">
        <f t="shared" si="1"/>
        <v>105.61898544180286</v>
      </c>
      <c r="F37" s="50"/>
      <c r="G37" s="50"/>
      <c r="H37" s="50"/>
      <c r="I37" s="50"/>
      <c r="J37" s="50"/>
    </row>
    <row r="38" spans="1:10" s="3" customFormat="1" x14ac:dyDescent="0.25">
      <c r="A38" s="3">
        <f>'G6'!A51-34</f>
        <v>35</v>
      </c>
      <c r="B38" s="43">
        <f>'G6'!B51</f>
        <v>42522</v>
      </c>
      <c r="C38" s="91">
        <f>'G6'!C51</f>
        <v>102.59153674098067</v>
      </c>
      <c r="D38" s="91">
        <f t="shared" si="0"/>
        <v>104.4477720169682</v>
      </c>
      <c r="E38" s="91">
        <f t="shared" si="1"/>
        <v>106.14708036901186</v>
      </c>
      <c r="F38" s="50"/>
      <c r="G38" s="50"/>
      <c r="H38" s="50"/>
      <c r="I38" s="50"/>
      <c r="J38" s="50"/>
    </row>
    <row r="39" spans="1:10" s="3" customFormat="1" x14ac:dyDescent="0.25">
      <c r="A39" s="3">
        <f>'G6'!A52-34</f>
        <v>36</v>
      </c>
      <c r="B39" s="43">
        <f>'G6'!B52</f>
        <v>42552</v>
      </c>
      <c r="C39" s="91">
        <f>'G6'!C52</f>
        <v>103.28915918734833</v>
      </c>
      <c r="D39" s="91">
        <f>VLOOKUP(A39,base_cub,7,FALSE)/VLOOKUP($A$27,base_cub,7,FALSE)*100</f>
        <v>107.12490482578588</v>
      </c>
      <c r="E39" s="91">
        <f t="shared" si="1"/>
        <v>106.78396285122594</v>
      </c>
      <c r="F39" s="50"/>
      <c r="G39" s="50"/>
      <c r="H39" s="50"/>
      <c r="I39" s="50"/>
      <c r="J39" s="50"/>
    </row>
    <row r="40" spans="1:10" s="3" customFormat="1" x14ac:dyDescent="0.25">
      <c r="F40" s="50"/>
      <c r="G40" s="50"/>
      <c r="H40" s="50"/>
      <c r="I40" s="50"/>
      <c r="J40" s="50"/>
    </row>
    <row r="41" spans="1:10" s="3" customFormat="1" x14ac:dyDescent="0.25">
      <c r="F41" s="50"/>
      <c r="G41" s="50"/>
      <c r="H41" s="50"/>
      <c r="I41" s="50"/>
      <c r="J41" s="50"/>
    </row>
    <row r="42" spans="1:10" s="3" customForma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1:10" s="3" customForma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spans="1:10" s="4" customForma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0" s="4" customForma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s="4" customForma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s="4" customForma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0" s="4" customForma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s="4" customFormat="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s="4" customForma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s="4" customFormat="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s="4" customFormat="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s="4" customForma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s="4" customForma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s="4" customForma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s="4" customForma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s="4" customForma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s="4" customForma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s="4" customFormat="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s="4" customFormat="1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s="4" customFormat="1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s="4" customForma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s="4" customFormat="1" x14ac:dyDescent="0.25"/>
    <row r="64" spans="1:10" s="4" customFormat="1" x14ac:dyDescent="0.25"/>
    <row r="65" spans="1:7" s="4" customFormat="1" x14ac:dyDescent="0.25">
      <c r="A65" s="3"/>
      <c r="B65" s="3"/>
      <c r="C65" s="3"/>
      <c r="D65" s="3"/>
      <c r="E65" s="3"/>
      <c r="F65" s="3"/>
      <c r="G65" s="3"/>
    </row>
    <row r="66" spans="1:7" s="4" customFormat="1" x14ac:dyDescent="0.25">
      <c r="A66" s="3"/>
      <c r="B66" s="3"/>
      <c r="C66" s="3"/>
      <c r="D66" s="3"/>
      <c r="E66" s="3"/>
      <c r="F66" s="3"/>
      <c r="G66" s="3"/>
    </row>
    <row r="67" spans="1:7" s="4" customFormat="1" x14ac:dyDescent="0.25"/>
    <row r="68" spans="1:7" s="4" customFormat="1" x14ac:dyDescent="0.25"/>
    <row r="69" spans="1:7" s="4" customFormat="1" x14ac:dyDescent="0.25"/>
    <row r="70" spans="1:7" s="4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showGridLines="0" zoomScaleNormal="100" workbookViewId="0">
      <selection activeCell="M23" sqref="M23"/>
    </sheetView>
  </sheetViews>
  <sheetFormatPr defaultRowHeight="15" x14ac:dyDescent="0.25"/>
  <cols>
    <col min="1" max="1" width="9.140625" customWidth="1"/>
    <col min="4" max="4" width="21" bestFit="1" customWidth="1"/>
    <col min="10" max="10" width="7" customWidth="1"/>
    <col min="11" max="11" width="9.85546875" bestFit="1" customWidth="1"/>
  </cols>
  <sheetData>
    <row r="1" spans="2:10" ht="23.25" x14ac:dyDescent="0.35">
      <c r="B1" s="20" t="s">
        <v>135</v>
      </c>
    </row>
    <row r="2" spans="2:10" ht="4.5" customHeight="1" x14ac:dyDescent="0.25"/>
    <row r="3" spans="2:10" x14ac:dyDescent="0.25">
      <c r="D3" s="24" t="s">
        <v>106</v>
      </c>
    </row>
    <row r="4" spans="2:10" x14ac:dyDescent="0.25">
      <c r="B4" s="16"/>
      <c r="C4" s="17"/>
      <c r="D4" s="17"/>
      <c r="E4" s="17"/>
      <c r="F4" s="17"/>
      <c r="G4" s="17"/>
      <c r="H4" s="17"/>
      <c r="I4" s="143" t="s">
        <v>97</v>
      </c>
      <c r="J4" s="144"/>
    </row>
    <row r="5" spans="2:10" x14ac:dyDescent="0.25">
      <c r="B5" s="18"/>
      <c r="C5" s="19"/>
      <c r="D5" s="19"/>
      <c r="E5" s="19"/>
      <c r="F5" s="19"/>
      <c r="G5" s="19"/>
      <c r="H5" s="19"/>
      <c r="I5" s="14" t="s">
        <v>98</v>
      </c>
      <c r="J5" s="15">
        <f>VLOOKUP($I$4,$K$33:$N$60,4,FALSE)</f>
        <v>3</v>
      </c>
    </row>
    <row r="7" spans="2:10" x14ac:dyDescent="0.25">
      <c r="B7" s="140" t="s">
        <v>190</v>
      </c>
      <c r="C7" s="140"/>
      <c r="D7" s="140"/>
      <c r="E7" s="140"/>
      <c r="F7" s="140"/>
      <c r="G7" s="140"/>
      <c r="H7" s="140"/>
      <c r="I7" s="140"/>
      <c r="J7" s="140"/>
    </row>
    <row r="8" spans="2:10" x14ac:dyDescent="0.25">
      <c r="B8" s="141" t="str">
        <f>CONCATENATE("Variação % ",G32," - ",G31)</f>
        <v>Variação % no mês - julho/16</v>
      </c>
      <c r="C8" s="141"/>
      <c r="D8" s="141"/>
      <c r="E8" s="141"/>
      <c r="F8" s="141"/>
      <c r="G8" s="141"/>
      <c r="H8" s="141"/>
      <c r="I8" s="141"/>
      <c r="J8" s="141"/>
    </row>
    <row r="9" spans="2:10" x14ac:dyDescent="0.25">
      <c r="B9" s="13"/>
      <c r="C9" s="13"/>
      <c r="D9" s="13"/>
      <c r="E9" s="13"/>
      <c r="F9" s="13"/>
      <c r="G9" s="13"/>
      <c r="H9" s="13"/>
      <c r="I9" s="13"/>
      <c r="J9" s="13"/>
    </row>
    <row r="10" spans="2:10" x14ac:dyDescent="0.25">
      <c r="B10" s="13"/>
      <c r="C10" s="13"/>
      <c r="D10" s="13"/>
      <c r="E10" s="13"/>
      <c r="F10" s="13"/>
      <c r="G10" s="13"/>
      <c r="H10" s="13"/>
      <c r="I10" s="13"/>
      <c r="J10" s="13"/>
    </row>
    <row r="11" spans="2:10" x14ac:dyDescent="0.25">
      <c r="B11" s="13"/>
      <c r="C11" s="13"/>
      <c r="D11" s="13"/>
      <c r="E11" s="13"/>
      <c r="F11" s="13"/>
      <c r="G11" s="13"/>
      <c r="H11" s="13"/>
      <c r="I11" s="13"/>
      <c r="J11" s="13"/>
    </row>
    <row r="12" spans="2:10" x14ac:dyDescent="0.25">
      <c r="B12" s="13"/>
      <c r="C12" s="13"/>
      <c r="D12" s="13"/>
      <c r="E12" s="13"/>
      <c r="F12" s="13"/>
      <c r="G12" s="13"/>
      <c r="H12" s="13"/>
      <c r="I12" s="13"/>
      <c r="J12" s="13"/>
    </row>
    <row r="13" spans="2:10" x14ac:dyDescent="0.25">
      <c r="B13" s="13"/>
      <c r="C13" s="13"/>
      <c r="D13" s="13"/>
      <c r="E13" s="13"/>
      <c r="F13" s="13"/>
      <c r="G13" s="13"/>
      <c r="H13" s="13"/>
      <c r="I13" s="13"/>
      <c r="J13" s="13"/>
    </row>
    <row r="14" spans="2:10" x14ac:dyDescent="0.25">
      <c r="B14" s="13"/>
      <c r="C14" s="13"/>
      <c r="D14" s="13"/>
      <c r="E14" s="13"/>
      <c r="F14" s="13"/>
      <c r="G14" s="13"/>
      <c r="H14" s="13"/>
      <c r="I14" s="13"/>
      <c r="J14" s="13"/>
    </row>
    <row r="15" spans="2:10" x14ac:dyDescent="0.25">
      <c r="B15" s="13"/>
      <c r="C15" s="13"/>
      <c r="D15" s="13"/>
      <c r="E15" s="13"/>
      <c r="F15" s="13"/>
      <c r="G15" s="13"/>
      <c r="H15" s="13"/>
      <c r="I15" s="13"/>
      <c r="J15" s="13"/>
    </row>
    <row r="16" spans="2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1:15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1:15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1:15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1:15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5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1:15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1:15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1:15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1:15" ht="20.25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1:15" x14ac:dyDescent="0.25">
      <c r="B26" s="95" t="s">
        <v>104</v>
      </c>
      <c r="C26" s="22"/>
      <c r="D26" s="22"/>
      <c r="E26" s="22"/>
      <c r="F26" s="22"/>
      <c r="G26" s="22"/>
      <c r="H26" s="22"/>
      <c r="I26" s="22"/>
      <c r="J26" s="22"/>
    </row>
    <row r="27" spans="1:15" x14ac:dyDescent="0.25">
      <c r="B27" s="95" t="s">
        <v>105</v>
      </c>
      <c r="C27" s="22"/>
      <c r="D27" s="22"/>
      <c r="E27" s="22"/>
      <c r="F27" s="22"/>
      <c r="G27" s="22"/>
      <c r="H27" s="22"/>
      <c r="I27" s="22"/>
      <c r="J27" s="22"/>
    </row>
    <row r="28" spans="1:15" s="4" customFormat="1" x14ac:dyDescent="0.25"/>
    <row r="29" spans="1:15" s="78" customFormat="1" x14ac:dyDescent="0.25"/>
    <row r="30" spans="1:15" s="78" customFormat="1" x14ac:dyDescent="0.25">
      <c r="A30" s="64"/>
      <c r="B30" s="64"/>
      <c r="C30" s="64"/>
      <c r="D30" s="64"/>
      <c r="E30" s="64" t="s">
        <v>91</v>
      </c>
      <c r="F30" s="64" t="s">
        <v>92</v>
      </c>
      <c r="G30" s="64"/>
      <c r="H30" s="64"/>
      <c r="I30" s="64"/>
      <c r="J30" s="64"/>
      <c r="K30" s="64"/>
      <c r="L30" s="64"/>
      <c r="M30" s="64"/>
      <c r="N30" s="64"/>
      <c r="O30" s="64"/>
    </row>
    <row r="31" spans="1:15" s="78" customFormat="1" x14ac:dyDescent="0.25">
      <c r="A31" s="64"/>
      <c r="B31" s="64"/>
      <c r="C31" s="64"/>
      <c r="D31" s="64" t="s">
        <v>74</v>
      </c>
      <c r="E31" s="64">
        <v>67</v>
      </c>
      <c r="F31" s="64">
        <f>E31+3</f>
        <v>70</v>
      </c>
      <c r="G31" s="64" t="str">
        <f>TEXT(VLOOKUP(F31,base_sinapi,2,FALSE),"Mmmm/aa")</f>
        <v>julho/16</v>
      </c>
      <c r="H31" s="64"/>
      <c r="I31" s="64"/>
      <c r="J31" s="64"/>
      <c r="K31" s="64"/>
      <c r="L31" s="64"/>
      <c r="M31" s="64"/>
      <c r="N31" s="64"/>
      <c r="O31" s="64"/>
    </row>
    <row r="32" spans="1:15" s="78" customFormat="1" x14ac:dyDescent="0.25">
      <c r="A32" s="64"/>
      <c r="B32" s="64"/>
      <c r="C32" s="64" t="s">
        <v>93</v>
      </c>
      <c r="D32" s="64">
        <v>1</v>
      </c>
      <c r="E32" s="64">
        <f>D32+6</f>
        <v>7</v>
      </c>
      <c r="F32" s="3" t="str">
        <f>VLOOKUP(E32,Nomes!$F$2:$H$10,3,FALSE)</f>
        <v>G</v>
      </c>
      <c r="G32" s="64" t="str">
        <f>TEXT(VLOOKUP(F32,Nomes!H2:J10,3,FALSE),"Geral")</f>
        <v>no mês</v>
      </c>
      <c r="H32" s="64"/>
      <c r="I32" s="64"/>
      <c r="J32" s="64"/>
      <c r="K32" s="64"/>
      <c r="L32" s="64"/>
      <c r="M32" s="64"/>
      <c r="N32" s="64"/>
      <c r="O32" s="64"/>
    </row>
    <row r="33" spans="1:15" s="78" customFormat="1" x14ac:dyDescent="0.25">
      <c r="A33" s="64"/>
      <c r="B33" s="64"/>
      <c r="C33" s="64"/>
      <c r="D33" s="64" t="s">
        <v>99</v>
      </c>
      <c r="E33" s="64" t="s">
        <v>100</v>
      </c>
      <c r="F33" s="64" t="s">
        <v>101</v>
      </c>
      <c r="G33" s="64" t="s">
        <v>102</v>
      </c>
      <c r="H33" s="64" t="s">
        <v>103</v>
      </c>
      <c r="I33" s="64"/>
      <c r="J33" s="64"/>
      <c r="K33" s="64" t="s">
        <v>99</v>
      </c>
      <c r="L33" s="64" t="str">
        <f>E30</f>
        <v>Escolha</v>
      </c>
      <c r="M33" s="64" t="s">
        <v>75</v>
      </c>
      <c r="N33" s="64" t="s">
        <v>98</v>
      </c>
      <c r="O33" s="64"/>
    </row>
    <row r="34" spans="1:15" s="78" customFormat="1" x14ac:dyDescent="0.25">
      <c r="A34" s="64"/>
      <c r="B34" s="64"/>
      <c r="C34" s="64"/>
      <c r="D34" s="64" t="s">
        <v>12</v>
      </c>
      <c r="E34" s="64">
        <v>3</v>
      </c>
      <c r="F34" s="64" t="str">
        <f>$F$32&amp;E34</f>
        <v>G3</v>
      </c>
      <c r="G34" s="64">
        <f>HLOOKUP(F34,base_sinapi,$F$31,FALSE)+E34/1000000000</f>
        <v>-0.149999997</v>
      </c>
      <c r="H34" s="64" t="str">
        <f>TRIM(D34)</f>
        <v>Rondônia</v>
      </c>
      <c r="I34" s="64"/>
      <c r="J34" s="64"/>
      <c r="K34" s="64" t="str">
        <f t="shared" ref="K34:K60" si="0">VLOOKUP(L34,$G$34:$H$60,2,FALSE)</f>
        <v>Maranhão</v>
      </c>
      <c r="L34" s="64">
        <f t="shared" ref="L34:L60" si="1">LARGE($G$34:$G$60,N34)</f>
        <v>2.250000011</v>
      </c>
      <c r="M34" s="64">
        <f t="shared" ref="M34:M60" si="2">$G$61</f>
        <v>0.2</v>
      </c>
      <c r="N34" s="64">
        <v>1</v>
      </c>
      <c r="O34" s="64"/>
    </row>
    <row r="35" spans="1:15" s="78" customFormat="1" x14ac:dyDescent="0.25">
      <c r="A35" s="64"/>
      <c r="B35" s="64"/>
      <c r="C35" s="64"/>
      <c r="D35" s="64" t="s">
        <v>13</v>
      </c>
      <c r="E35" s="64">
        <v>4</v>
      </c>
      <c r="F35" s="64" t="str">
        <f t="shared" ref="F35:F61" si="3">$F$32&amp;E35</f>
        <v>G4</v>
      </c>
      <c r="G35" s="64">
        <f t="shared" ref="G35:G60" si="4">HLOOKUP(F35,base_sinapi,$F$31,FALSE)+E35/1000000000</f>
        <v>0.27000000400000002</v>
      </c>
      <c r="H35" s="64" t="str">
        <f t="shared" ref="H35:H61" si="5">TRIM(D35)</f>
        <v>Acre</v>
      </c>
      <c r="I35" s="64"/>
      <c r="J35" s="64"/>
      <c r="K35" s="64" t="str">
        <f t="shared" si="0"/>
        <v>Santa Catarina</v>
      </c>
      <c r="L35" s="64">
        <f t="shared" si="1"/>
        <v>0.71000002699999998</v>
      </c>
      <c r="M35" s="64">
        <f t="shared" si="2"/>
        <v>0.2</v>
      </c>
      <c r="N35" s="64">
        <v>2</v>
      </c>
      <c r="O35" s="64"/>
    </row>
    <row r="36" spans="1:15" s="78" customFormat="1" x14ac:dyDescent="0.25">
      <c r="A36" s="64"/>
      <c r="B36" s="64"/>
      <c r="C36" s="64"/>
      <c r="D36" s="64" t="s">
        <v>14</v>
      </c>
      <c r="E36" s="64">
        <v>5</v>
      </c>
      <c r="F36" s="64" t="str">
        <f t="shared" si="3"/>
        <v>G5</v>
      </c>
      <c r="G36" s="64">
        <f t="shared" si="4"/>
        <v>-0.26999999499999999</v>
      </c>
      <c r="H36" s="64" t="str">
        <f t="shared" si="5"/>
        <v>Amazonas</v>
      </c>
      <c r="I36" s="64"/>
      <c r="J36" s="64"/>
      <c r="K36" s="64" t="str">
        <f t="shared" si="0"/>
        <v>Espírito Santo</v>
      </c>
      <c r="L36" s="64">
        <f t="shared" si="1"/>
        <v>0.68000002200000009</v>
      </c>
      <c r="M36" s="64">
        <f t="shared" si="2"/>
        <v>0.2</v>
      </c>
      <c r="N36" s="64">
        <v>3</v>
      </c>
      <c r="O36" s="64"/>
    </row>
    <row r="37" spans="1:15" s="78" customFormat="1" x14ac:dyDescent="0.25">
      <c r="A37" s="64"/>
      <c r="B37" s="64"/>
      <c r="C37" s="64"/>
      <c r="D37" s="64" t="s">
        <v>15</v>
      </c>
      <c r="E37" s="64">
        <v>6</v>
      </c>
      <c r="F37" s="64" t="str">
        <f t="shared" si="3"/>
        <v>G6</v>
      </c>
      <c r="G37" s="64">
        <f t="shared" si="4"/>
        <v>-0.5699999939999999</v>
      </c>
      <c r="H37" s="64" t="str">
        <f t="shared" si="5"/>
        <v>Roraima</v>
      </c>
      <c r="I37" s="64"/>
      <c r="J37" s="64"/>
      <c r="K37" s="64" t="str">
        <f t="shared" si="0"/>
        <v>Tocantins</v>
      </c>
      <c r="L37" s="64">
        <f t="shared" si="1"/>
        <v>0.52000000899999999</v>
      </c>
      <c r="M37" s="64">
        <f t="shared" si="2"/>
        <v>0.2</v>
      </c>
      <c r="N37" s="64">
        <v>4</v>
      </c>
      <c r="O37" s="64"/>
    </row>
    <row r="38" spans="1:15" s="78" customFormat="1" x14ac:dyDescent="0.25">
      <c r="A38" s="64"/>
      <c r="B38" s="64"/>
      <c r="C38" s="64"/>
      <c r="D38" s="64" t="s">
        <v>16</v>
      </c>
      <c r="E38" s="64">
        <v>7</v>
      </c>
      <c r="F38" s="64" t="str">
        <f t="shared" si="3"/>
        <v>G7</v>
      </c>
      <c r="G38" s="64">
        <f t="shared" si="4"/>
        <v>0.23000000700000001</v>
      </c>
      <c r="H38" s="64" t="str">
        <f t="shared" si="5"/>
        <v>Pará</v>
      </c>
      <c r="I38" s="64"/>
      <c r="J38" s="64"/>
      <c r="K38" s="64" t="str">
        <f t="shared" si="0"/>
        <v>Bahia</v>
      </c>
      <c r="L38" s="64">
        <f t="shared" si="1"/>
        <v>0.39000001900000003</v>
      </c>
      <c r="M38" s="64">
        <f t="shared" si="2"/>
        <v>0.2</v>
      </c>
      <c r="N38" s="64">
        <v>5</v>
      </c>
      <c r="O38" s="64"/>
    </row>
    <row r="39" spans="1:15" s="78" customFormat="1" x14ac:dyDescent="0.25">
      <c r="A39" s="64"/>
      <c r="B39" s="64"/>
      <c r="C39" s="64"/>
      <c r="D39" s="64" t="s">
        <v>17</v>
      </c>
      <c r="E39" s="64">
        <v>8</v>
      </c>
      <c r="F39" s="64" t="str">
        <f t="shared" si="3"/>
        <v>G8</v>
      </c>
      <c r="G39" s="64">
        <f t="shared" si="4"/>
        <v>7.0000008000000002E-2</v>
      </c>
      <c r="H39" s="64" t="str">
        <f t="shared" si="5"/>
        <v>Amapá</v>
      </c>
      <c r="I39" s="64"/>
      <c r="J39" s="64"/>
      <c r="K39" s="64" t="str">
        <f t="shared" si="0"/>
        <v>Alagoas</v>
      </c>
      <c r="L39" s="64">
        <f t="shared" si="1"/>
        <v>0.34000001700000004</v>
      </c>
      <c r="M39" s="64">
        <f t="shared" si="2"/>
        <v>0.2</v>
      </c>
      <c r="N39" s="64">
        <v>6</v>
      </c>
      <c r="O39" s="64"/>
    </row>
    <row r="40" spans="1:15" s="78" customFormat="1" x14ac:dyDescent="0.25">
      <c r="A40" s="64"/>
      <c r="B40" s="64"/>
      <c r="C40" s="64"/>
      <c r="D40" s="64" t="s">
        <v>18</v>
      </c>
      <c r="E40" s="64">
        <v>9</v>
      </c>
      <c r="F40" s="64" t="str">
        <f t="shared" si="3"/>
        <v>G9</v>
      </c>
      <c r="G40" s="64">
        <f t="shared" si="4"/>
        <v>0.52000000899999999</v>
      </c>
      <c r="H40" s="64" t="str">
        <f t="shared" si="5"/>
        <v>Tocantins</v>
      </c>
      <c r="I40" s="64"/>
      <c r="J40" s="64"/>
      <c r="K40" s="64" t="str">
        <f t="shared" si="0"/>
        <v>Acre</v>
      </c>
      <c r="L40" s="64">
        <f t="shared" si="1"/>
        <v>0.27000000400000002</v>
      </c>
      <c r="M40" s="64">
        <f t="shared" si="2"/>
        <v>0.2</v>
      </c>
      <c r="N40" s="64">
        <v>7</v>
      </c>
      <c r="O40" s="64"/>
    </row>
    <row r="41" spans="1:15" s="78" customFormat="1" x14ac:dyDescent="0.25">
      <c r="A41" s="64"/>
      <c r="B41" s="64"/>
      <c r="C41" s="64"/>
      <c r="D41" s="64" t="s">
        <v>20</v>
      </c>
      <c r="E41" s="64">
        <v>11</v>
      </c>
      <c r="F41" s="64" t="str">
        <f t="shared" si="3"/>
        <v>G11</v>
      </c>
      <c r="G41" s="64">
        <f t="shared" si="4"/>
        <v>2.250000011</v>
      </c>
      <c r="H41" s="64" t="str">
        <f t="shared" si="5"/>
        <v>Maranhão</v>
      </c>
      <c r="I41" s="64"/>
      <c r="J41" s="64"/>
      <c r="K41" s="64" t="str">
        <f t="shared" si="0"/>
        <v>Pará</v>
      </c>
      <c r="L41" s="64">
        <f t="shared" si="1"/>
        <v>0.23000000700000001</v>
      </c>
      <c r="M41" s="64">
        <f t="shared" si="2"/>
        <v>0.2</v>
      </c>
      <c r="N41" s="64">
        <v>8</v>
      </c>
      <c r="O41" s="64"/>
    </row>
    <row r="42" spans="1:15" s="78" customFormat="1" x14ac:dyDescent="0.25">
      <c r="A42" s="64"/>
      <c r="B42" s="64"/>
      <c r="C42" s="64"/>
      <c r="D42" s="64" t="s">
        <v>21</v>
      </c>
      <c r="E42" s="64">
        <v>12</v>
      </c>
      <c r="F42" s="64" t="str">
        <f t="shared" si="3"/>
        <v>G12</v>
      </c>
      <c r="G42" s="64">
        <f t="shared" si="4"/>
        <v>2.0000012000000001E-2</v>
      </c>
      <c r="H42" s="64" t="str">
        <f t="shared" si="5"/>
        <v>Piauí</v>
      </c>
      <c r="I42" s="64"/>
      <c r="J42" s="64"/>
      <c r="K42" s="64" t="str">
        <f t="shared" si="0"/>
        <v>Pernambuco</v>
      </c>
      <c r="L42" s="64">
        <f t="shared" si="1"/>
        <v>0.200000016</v>
      </c>
      <c r="M42" s="64">
        <f t="shared" si="2"/>
        <v>0.2</v>
      </c>
      <c r="N42" s="64">
        <v>9</v>
      </c>
      <c r="O42" s="64"/>
    </row>
    <row r="43" spans="1:15" s="78" customFormat="1" x14ac:dyDescent="0.25">
      <c r="A43" s="64"/>
      <c r="B43" s="64"/>
      <c r="C43" s="64"/>
      <c r="D43" s="64" t="s">
        <v>22</v>
      </c>
      <c r="E43" s="64">
        <v>13</v>
      </c>
      <c r="F43" s="64" t="str">
        <f t="shared" si="3"/>
        <v>G13</v>
      </c>
      <c r="G43" s="64">
        <f t="shared" si="4"/>
        <v>1.3000000000000001E-8</v>
      </c>
      <c r="H43" s="64" t="str">
        <f t="shared" si="5"/>
        <v>Ceará</v>
      </c>
      <c r="I43" s="64"/>
      <c r="J43" s="64"/>
      <c r="K43" s="64" t="str">
        <f t="shared" si="0"/>
        <v>Paraíba</v>
      </c>
      <c r="L43" s="64">
        <f t="shared" si="1"/>
        <v>0.130000015</v>
      </c>
      <c r="M43" s="64">
        <f t="shared" si="2"/>
        <v>0.2</v>
      </c>
      <c r="N43" s="64">
        <v>10</v>
      </c>
      <c r="O43" s="64"/>
    </row>
    <row r="44" spans="1:15" s="78" customFormat="1" x14ac:dyDescent="0.25">
      <c r="A44" s="64"/>
      <c r="B44" s="64"/>
      <c r="C44" s="64"/>
      <c r="D44" s="64" t="s">
        <v>23</v>
      </c>
      <c r="E44" s="64">
        <v>14</v>
      </c>
      <c r="F44" s="64" t="str">
        <f t="shared" si="3"/>
        <v>G14</v>
      </c>
      <c r="G44" s="64">
        <f t="shared" si="4"/>
        <v>1.0000014E-2</v>
      </c>
      <c r="H44" s="64" t="str">
        <f t="shared" si="5"/>
        <v>Rio Grande do Norte</v>
      </c>
      <c r="I44" s="64"/>
      <c r="J44" s="64"/>
      <c r="K44" s="64" t="str">
        <f t="shared" si="0"/>
        <v>Mato Grosso</v>
      </c>
      <c r="L44" s="64">
        <f t="shared" si="1"/>
        <v>0.110000031</v>
      </c>
      <c r="M44" s="64">
        <f t="shared" si="2"/>
        <v>0.2</v>
      </c>
      <c r="N44" s="64">
        <v>11</v>
      </c>
      <c r="O44" s="64"/>
    </row>
    <row r="45" spans="1:15" s="78" customFormat="1" x14ac:dyDescent="0.25">
      <c r="A45" s="64"/>
      <c r="B45" s="64"/>
      <c r="C45" s="64"/>
      <c r="D45" s="64" t="s">
        <v>24</v>
      </c>
      <c r="E45" s="64">
        <v>15</v>
      </c>
      <c r="F45" s="64" t="str">
        <f t="shared" si="3"/>
        <v>G15</v>
      </c>
      <c r="G45" s="64">
        <f t="shared" si="4"/>
        <v>0.130000015</v>
      </c>
      <c r="H45" s="64" t="str">
        <f t="shared" si="5"/>
        <v>Paraíba</v>
      </c>
      <c r="I45" s="64"/>
      <c r="J45" s="64"/>
      <c r="K45" s="64" t="str">
        <f t="shared" si="0"/>
        <v>São Paulo</v>
      </c>
      <c r="L45" s="64">
        <f t="shared" si="1"/>
        <v>7.0000024000000008E-2</v>
      </c>
      <c r="M45" s="64">
        <f t="shared" si="2"/>
        <v>0.2</v>
      </c>
      <c r="N45" s="64">
        <v>12</v>
      </c>
      <c r="O45" s="64"/>
    </row>
    <row r="46" spans="1:15" s="78" customFormat="1" x14ac:dyDescent="0.25">
      <c r="A46" s="64"/>
      <c r="B46" s="64"/>
      <c r="C46" s="64"/>
      <c r="D46" s="64" t="s">
        <v>25</v>
      </c>
      <c r="E46" s="64">
        <v>16</v>
      </c>
      <c r="F46" s="64" t="str">
        <f t="shared" si="3"/>
        <v>G16</v>
      </c>
      <c r="G46" s="64">
        <f t="shared" si="4"/>
        <v>0.200000016</v>
      </c>
      <c r="H46" s="64" t="str">
        <f t="shared" si="5"/>
        <v>Pernambuco</v>
      </c>
      <c r="I46" s="64"/>
      <c r="J46" s="64"/>
      <c r="K46" s="64" t="str">
        <f t="shared" si="0"/>
        <v>Amapá</v>
      </c>
      <c r="L46" s="64">
        <f t="shared" si="1"/>
        <v>7.0000008000000002E-2</v>
      </c>
      <c r="M46" s="64">
        <f t="shared" si="2"/>
        <v>0.2</v>
      </c>
      <c r="N46" s="64">
        <v>13</v>
      </c>
      <c r="O46" s="64"/>
    </row>
    <row r="47" spans="1:15" s="78" customFormat="1" x14ac:dyDescent="0.25">
      <c r="A47" s="64"/>
      <c r="B47" s="64"/>
      <c r="C47" s="64"/>
      <c r="D47" s="64" t="s">
        <v>26</v>
      </c>
      <c r="E47" s="64">
        <v>17</v>
      </c>
      <c r="F47" s="64" t="str">
        <f t="shared" si="3"/>
        <v>G17</v>
      </c>
      <c r="G47" s="64">
        <f t="shared" si="4"/>
        <v>0.34000001700000004</v>
      </c>
      <c r="H47" s="64" t="str">
        <f t="shared" si="5"/>
        <v>Alagoas</v>
      </c>
      <c r="I47" s="64"/>
      <c r="J47" s="64"/>
      <c r="K47" s="64" t="str">
        <f t="shared" si="0"/>
        <v>Sergipe</v>
      </c>
      <c r="L47" s="64">
        <f t="shared" si="1"/>
        <v>6.0000017999999995E-2</v>
      </c>
      <c r="M47" s="64">
        <f t="shared" si="2"/>
        <v>0.2</v>
      </c>
      <c r="N47" s="64">
        <v>14</v>
      </c>
      <c r="O47" s="64"/>
    </row>
    <row r="48" spans="1:15" s="78" customFormat="1" x14ac:dyDescent="0.25">
      <c r="A48" s="64"/>
      <c r="B48" s="64"/>
      <c r="C48" s="64"/>
      <c r="D48" s="64" t="s">
        <v>27</v>
      </c>
      <c r="E48" s="64">
        <v>18</v>
      </c>
      <c r="F48" s="64" t="str">
        <f t="shared" si="3"/>
        <v>G18</v>
      </c>
      <c r="G48" s="64">
        <f t="shared" si="4"/>
        <v>6.0000017999999995E-2</v>
      </c>
      <c r="H48" s="64" t="str">
        <f t="shared" si="5"/>
        <v>Sergipe</v>
      </c>
      <c r="I48" s="64"/>
      <c r="J48" s="64"/>
      <c r="K48" s="64" t="str">
        <f t="shared" si="0"/>
        <v>Distrito Federal</v>
      </c>
      <c r="L48" s="64">
        <f t="shared" si="1"/>
        <v>5.0000033000000006E-2</v>
      </c>
      <c r="M48" s="64">
        <f t="shared" si="2"/>
        <v>0.2</v>
      </c>
      <c r="N48" s="64">
        <v>15</v>
      </c>
      <c r="O48" s="64"/>
    </row>
    <row r="49" spans="1:15" s="78" customFormat="1" x14ac:dyDescent="0.25">
      <c r="A49" s="64"/>
      <c r="B49" s="64"/>
      <c r="C49" s="64"/>
      <c r="D49" s="64" t="s">
        <v>28</v>
      </c>
      <c r="E49" s="64">
        <v>19</v>
      </c>
      <c r="F49" s="64" t="str">
        <f t="shared" si="3"/>
        <v>G19</v>
      </c>
      <c r="G49" s="64">
        <f t="shared" si="4"/>
        <v>0.39000001900000003</v>
      </c>
      <c r="H49" s="64" t="str">
        <f t="shared" si="5"/>
        <v>Bahia</v>
      </c>
      <c r="I49" s="64"/>
      <c r="J49" s="64"/>
      <c r="K49" s="64" t="str">
        <f t="shared" si="0"/>
        <v>Rio de Janeiro</v>
      </c>
      <c r="L49" s="64">
        <f t="shared" si="1"/>
        <v>2.0000022999999999E-2</v>
      </c>
      <c r="M49" s="64">
        <f t="shared" si="2"/>
        <v>0.2</v>
      </c>
      <c r="N49" s="64">
        <v>16</v>
      </c>
      <c r="O49" s="64"/>
    </row>
    <row r="50" spans="1:15" s="78" customFormat="1" x14ac:dyDescent="0.25">
      <c r="A50" s="64"/>
      <c r="B50" s="64"/>
      <c r="C50" s="64"/>
      <c r="D50" s="64" t="s">
        <v>30</v>
      </c>
      <c r="E50" s="64">
        <v>21</v>
      </c>
      <c r="F50" s="64" t="str">
        <f t="shared" si="3"/>
        <v>G21</v>
      </c>
      <c r="G50" s="64">
        <f t="shared" si="4"/>
        <v>2.0000021E-2</v>
      </c>
      <c r="H50" s="64" t="str">
        <f t="shared" si="5"/>
        <v>Minas Gerais</v>
      </c>
      <c r="I50" s="64"/>
      <c r="J50" s="64"/>
      <c r="K50" s="64" t="str">
        <f t="shared" si="0"/>
        <v>Minas Gerais</v>
      </c>
      <c r="L50" s="64">
        <f t="shared" si="1"/>
        <v>2.0000021E-2</v>
      </c>
      <c r="M50" s="64">
        <f t="shared" si="2"/>
        <v>0.2</v>
      </c>
      <c r="N50" s="64">
        <v>17</v>
      </c>
      <c r="O50" s="64"/>
    </row>
    <row r="51" spans="1:15" s="78" customFormat="1" x14ac:dyDescent="0.25">
      <c r="A51" s="64"/>
      <c r="B51" s="64"/>
      <c r="C51" s="64"/>
      <c r="D51" s="64" t="s">
        <v>31</v>
      </c>
      <c r="E51" s="64">
        <v>22</v>
      </c>
      <c r="F51" s="64" t="str">
        <f t="shared" si="3"/>
        <v>G22</v>
      </c>
      <c r="G51" s="64">
        <f t="shared" si="4"/>
        <v>0.68000002200000009</v>
      </c>
      <c r="H51" s="64" t="str">
        <f t="shared" si="5"/>
        <v>Espírito Santo</v>
      </c>
      <c r="I51" s="64"/>
      <c r="J51" s="64"/>
      <c r="K51" s="64" t="str">
        <f t="shared" si="0"/>
        <v>Piauí</v>
      </c>
      <c r="L51" s="64">
        <f t="shared" si="1"/>
        <v>2.0000012000000001E-2</v>
      </c>
      <c r="M51" s="64">
        <f t="shared" si="2"/>
        <v>0.2</v>
      </c>
      <c r="N51" s="64">
        <v>18</v>
      </c>
      <c r="O51" s="64"/>
    </row>
    <row r="52" spans="1:15" s="78" customFormat="1" x14ac:dyDescent="0.25">
      <c r="A52" s="64"/>
      <c r="B52" s="64"/>
      <c r="C52" s="64"/>
      <c r="D52" s="64" t="s">
        <v>32</v>
      </c>
      <c r="E52" s="64">
        <v>23</v>
      </c>
      <c r="F52" s="64" t="str">
        <f t="shared" si="3"/>
        <v>G23</v>
      </c>
      <c r="G52" s="64">
        <f t="shared" si="4"/>
        <v>2.0000022999999999E-2</v>
      </c>
      <c r="H52" s="64" t="str">
        <f t="shared" si="5"/>
        <v>Rio de Janeiro</v>
      </c>
      <c r="I52" s="64"/>
      <c r="J52" s="64"/>
      <c r="K52" s="64" t="str">
        <f t="shared" si="0"/>
        <v>Rio Grande do Sul</v>
      </c>
      <c r="L52" s="64">
        <f t="shared" si="1"/>
        <v>1.0000027999999999E-2</v>
      </c>
      <c r="M52" s="64">
        <f t="shared" si="2"/>
        <v>0.2</v>
      </c>
      <c r="N52" s="64">
        <v>19</v>
      </c>
      <c r="O52" s="64"/>
    </row>
    <row r="53" spans="1:15" s="78" customFormat="1" x14ac:dyDescent="0.25">
      <c r="A53" s="64"/>
      <c r="B53" s="64"/>
      <c r="C53" s="64"/>
      <c r="D53" s="64" t="s">
        <v>33</v>
      </c>
      <c r="E53" s="64">
        <v>24</v>
      </c>
      <c r="F53" s="64" t="str">
        <f t="shared" si="3"/>
        <v>G24</v>
      </c>
      <c r="G53" s="64">
        <f t="shared" si="4"/>
        <v>7.0000024000000008E-2</v>
      </c>
      <c r="H53" s="64" t="str">
        <f t="shared" si="5"/>
        <v>São Paulo</v>
      </c>
      <c r="I53" s="64"/>
      <c r="J53" s="64"/>
      <c r="K53" s="64" t="str">
        <f t="shared" si="0"/>
        <v>Rio Grande do Norte</v>
      </c>
      <c r="L53" s="64">
        <f t="shared" si="1"/>
        <v>1.0000014E-2</v>
      </c>
      <c r="M53" s="64">
        <f t="shared" si="2"/>
        <v>0.2</v>
      </c>
      <c r="N53" s="64">
        <v>20</v>
      </c>
      <c r="O53" s="64"/>
    </row>
    <row r="54" spans="1:15" s="78" customFormat="1" x14ac:dyDescent="0.25">
      <c r="A54" s="64"/>
      <c r="B54" s="64"/>
      <c r="C54" s="64"/>
      <c r="D54" s="64" t="s">
        <v>35</v>
      </c>
      <c r="E54" s="64">
        <v>26</v>
      </c>
      <c r="F54" s="64" t="str">
        <f t="shared" si="3"/>
        <v>G26</v>
      </c>
      <c r="G54" s="64">
        <f t="shared" si="4"/>
        <v>-1.9999974E-2</v>
      </c>
      <c r="H54" s="64" t="str">
        <f t="shared" si="5"/>
        <v>Paraná</v>
      </c>
      <c r="I54" s="64"/>
      <c r="J54" s="64"/>
      <c r="K54" s="64" t="str">
        <f t="shared" si="0"/>
        <v>Ceará</v>
      </c>
      <c r="L54" s="64">
        <f t="shared" si="1"/>
        <v>1.3000000000000001E-8</v>
      </c>
      <c r="M54" s="64">
        <f t="shared" si="2"/>
        <v>0.2</v>
      </c>
      <c r="N54" s="64">
        <v>21</v>
      </c>
      <c r="O54" s="64"/>
    </row>
    <row r="55" spans="1:15" s="78" customFormat="1" x14ac:dyDescent="0.25">
      <c r="A55" s="64"/>
      <c r="B55" s="64"/>
      <c r="C55" s="64"/>
      <c r="D55" s="64" t="s">
        <v>36</v>
      </c>
      <c r="E55" s="64">
        <v>27</v>
      </c>
      <c r="F55" s="64" t="str">
        <f t="shared" si="3"/>
        <v>G27</v>
      </c>
      <c r="G55" s="64">
        <f t="shared" si="4"/>
        <v>0.71000002699999998</v>
      </c>
      <c r="H55" s="64" t="str">
        <f t="shared" si="5"/>
        <v>Santa Catarina</v>
      </c>
      <c r="I55" s="64"/>
      <c r="J55" s="64"/>
      <c r="K55" s="64" t="str">
        <f t="shared" si="0"/>
        <v>Mato Grosso do Sul</v>
      </c>
      <c r="L55" s="64">
        <f t="shared" si="1"/>
        <v>-1.9999969999999999E-2</v>
      </c>
      <c r="M55" s="64">
        <f t="shared" si="2"/>
        <v>0.2</v>
      </c>
      <c r="N55" s="64">
        <v>22</v>
      </c>
      <c r="O55" s="64"/>
    </row>
    <row r="56" spans="1:15" s="78" customFormat="1" x14ac:dyDescent="0.25">
      <c r="A56" s="64"/>
      <c r="B56" s="64"/>
      <c r="C56" s="64"/>
      <c r="D56" s="64" t="s">
        <v>37</v>
      </c>
      <c r="E56" s="64">
        <v>28</v>
      </c>
      <c r="F56" s="64" t="str">
        <f t="shared" si="3"/>
        <v>G28</v>
      </c>
      <c r="G56" s="64">
        <f t="shared" si="4"/>
        <v>1.0000027999999999E-2</v>
      </c>
      <c r="H56" s="64" t="str">
        <f t="shared" si="5"/>
        <v>Rio Grande do Sul</v>
      </c>
      <c r="I56" s="64"/>
      <c r="J56" s="64"/>
      <c r="K56" s="64" t="str">
        <f t="shared" si="0"/>
        <v>Paraná</v>
      </c>
      <c r="L56" s="64">
        <f t="shared" si="1"/>
        <v>-1.9999974E-2</v>
      </c>
      <c r="M56" s="64">
        <f t="shared" si="2"/>
        <v>0.2</v>
      </c>
      <c r="N56" s="64">
        <v>23</v>
      </c>
      <c r="O56" s="64"/>
    </row>
    <row r="57" spans="1:15" s="78" customFormat="1" x14ac:dyDescent="0.25">
      <c r="A57" s="64"/>
      <c r="B57" s="64"/>
      <c r="C57" s="64"/>
      <c r="D57" s="64" t="s">
        <v>39</v>
      </c>
      <c r="E57" s="64">
        <v>30</v>
      </c>
      <c r="F57" s="64" t="str">
        <f t="shared" si="3"/>
        <v>G30</v>
      </c>
      <c r="G57" s="64">
        <f t="shared" si="4"/>
        <v>-1.9999969999999999E-2</v>
      </c>
      <c r="H57" s="64" t="str">
        <f t="shared" si="5"/>
        <v>Mato Grosso do Sul</v>
      </c>
      <c r="I57" s="64"/>
      <c r="J57" s="64"/>
      <c r="K57" s="64" t="str">
        <f t="shared" si="0"/>
        <v>Goiás</v>
      </c>
      <c r="L57" s="64">
        <f t="shared" si="1"/>
        <v>-3.9999968000000004E-2</v>
      </c>
      <c r="M57" s="64">
        <f t="shared" si="2"/>
        <v>0.2</v>
      </c>
      <c r="N57" s="64">
        <v>24</v>
      </c>
      <c r="O57" s="64"/>
    </row>
    <row r="58" spans="1:15" s="78" customFormat="1" x14ac:dyDescent="0.25">
      <c r="A58" s="64"/>
      <c r="B58" s="64"/>
      <c r="C58" s="64"/>
      <c r="D58" s="64" t="s">
        <v>40</v>
      </c>
      <c r="E58" s="64">
        <v>31</v>
      </c>
      <c r="F58" s="64" t="str">
        <f t="shared" si="3"/>
        <v>G31</v>
      </c>
      <c r="G58" s="64">
        <f t="shared" si="4"/>
        <v>0.110000031</v>
      </c>
      <c r="H58" s="64" t="str">
        <f t="shared" si="5"/>
        <v>Mato Grosso</v>
      </c>
      <c r="I58" s="64"/>
      <c r="J58" s="64"/>
      <c r="K58" s="64" t="str">
        <f t="shared" si="0"/>
        <v>Rondônia</v>
      </c>
      <c r="L58" s="64">
        <f t="shared" si="1"/>
        <v>-0.149999997</v>
      </c>
      <c r="M58" s="64">
        <f t="shared" si="2"/>
        <v>0.2</v>
      </c>
      <c r="N58" s="64">
        <v>25</v>
      </c>
      <c r="O58" s="64"/>
    </row>
    <row r="59" spans="1:15" s="78" customFormat="1" x14ac:dyDescent="0.25">
      <c r="A59" s="64"/>
      <c r="B59" s="64"/>
      <c r="C59" s="64"/>
      <c r="D59" s="64" t="s">
        <v>41</v>
      </c>
      <c r="E59" s="64">
        <v>32</v>
      </c>
      <c r="F59" s="64" t="str">
        <f t="shared" si="3"/>
        <v>G32</v>
      </c>
      <c r="G59" s="64">
        <f t="shared" si="4"/>
        <v>-3.9999968000000004E-2</v>
      </c>
      <c r="H59" s="64" t="str">
        <f t="shared" si="5"/>
        <v>Goiás</v>
      </c>
      <c r="I59" s="64"/>
      <c r="J59" s="64"/>
      <c r="K59" s="64" t="str">
        <f t="shared" si="0"/>
        <v>Amazonas</v>
      </c>
      <c r="L59" s="64">
        <f t="shared" si="1"/>
        <v>-0.26999999499999999</v>
      </c>
      <c r="M59" s="64">
        <f t="shared" si="2"/>
        <v>0.2</v>
      </c>
      <c r="N59" s="64">
        <v>26</v>
      </c>
      <c r="O59" s="64"/>
    </row>
    <row r="60" spans="1:15" s="78" customFormat="1" x14ac:dyDescent="0.25">
      <c r="A60" s="64"/>
      <c r="B60" s="64"/>
      <c r="C60" s="64"/>
      <c r="D60" s="64" t="s">
        <v>42</v>
      </c>
      <c r="E60" s="64">
        <v>33</v>
      </c>
      <c r="F60" s="64" t="str">
        <f t="shared" si="3"/>
        <v>G33</v>
      </c>
      <c r="G60" s="64">
        <f t="shared" si="4"/>
        <v>5.0000033000000006E-2</v>
      </c>
      <c r="H60" s="64" t="str">
        <f t="shared" si="5"/>
        <v>Distrito Federal</v>
      </c>
      <c r="I60" s="64"/>
      <c r="J60" s="64"/>
      <c r="K60" s="64" t="str">
        <f t="shared" si="0"/>
        <v>Roraima</v>
      </c>
      <c r="L60" s="64">
        <f t="shared" si="1"/>
        <v>-0.5699999939999999</v>
      </c>
      <c r="M60" s="64">
        <f t="shared" si="2"/>
        <v>0.2</v>
      </c>
      <c r="N60" s="64">
        <v>27</v>
      </c>
      <c r="O60" s="64"/>
    </row>
    <row r="61" spans="1:15" s="78" customFormat="1" x14ac:dyDescent="0.25">
      <c r="A61" s="64"/>
      <c r="B61" s="64"/>
      <c r="C61" s="64"/>
      <c r="D61" s="64" t="s">
        <v>10</v>
      </c>
      <c r="E61" s="64">
        <v>1</v>
      </c>
      <c r="F61" s="64" t="str">
        <f t="shared" si="3"/>
        <v>G1</v>
      </c>
      <c r="G61" s="64">
        <f>HLOOKUP(F61,base_sinapi,$F$31,FALSE)</f>
        <v>0.2</v>
      </c>
      <c r="H61" s="64" t="str">
        <f t="shared" si="5"/>
        <v>Brasil</v>
      </c>
      <c r="I61" s="64"/>
      <c r="J61" s="64"/>
      <c r="K61" s="64"/>
      <c r="L61" s="64"/>
      <c r="M61" s="64"/>
      <c r="N61" s="64"/>
      <c r="O61" s="64"/>
    </row>
    <row r="62" spans="1:15" s="78" customFormat="1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s="78" customFormat="1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s="78" customFormat="1" x14ac:dyDescent="0.25"/>
    <row r="65" s="4" customFormat="1" x14ac:dyDescent="0.25"/>
    <row r="66" s="4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</sheetData>
  <mergeCells count="3">
    <mergeCell ref="I4:J4"/>
    <mergeCell ref="B8:J8"/>
    <mergeCell ref="B7:J7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Option Button 1">
              <controlPr defaultSize="0" autoFill="0" autoLine="0" autoPict="0">
                <anchor moveWithCells="1">
                  <from>
                    <xdr:col>0</xdr:col>
                    <xdr:colOff>600075</xdr:colOff>
                    <xdr:row>3</xdr:row>
                    <xdr:rowOff>95250</xdr:rowOff>
                  </from>
                  <to>
                    <xdr:col>2</xdr:col>
                    <xdr:colOff>466725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Option Button 2">
              <controlPr defaultSize="0" autoFill="0" autoLine="0" autoPict="0">
                <anchor moveWithCells="1">
                  <from>
                    <xdr:col>3</xdr:col>
                    <xdr:colOff>152400</xdr:colOff>
                    <xdr:row>3</xdr:row>
                    <xdr:rowOff>95250</xdr:rowOff>
                  </from>
                  <to>
                    <xdr:col>3</xdr:col>
                    <xdr:colOff>1238250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Option Button 3">
              <controlPr defaultSize="0" autoFill="0" autoLine="0" autoPict="0">
                <anchor moveWithCells="1">
                  <from>
                    <xdr:col>3</xdr:col>
                    <xdr:colOff>1400175</xdr:colOff>
                    <xdr:row>3</xdr:row>
                    <xdr:rowOff>85725</xdr:rowOff>
                  </from>
                  <to>
                    <xdr:col>6</xdr:col>
                    <xdr:colOff>352425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3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L69"/>
  <sheetViews>
    <sheetView showGridLines="0" zoomScaleNormal="100" workbookViewId="0">
      <selection activeCell="J25" sqref="J25"/>
    </sheetView>
  </sheetViews>
  <sheetFormatPr defaultRowHeight="15" x14ac:dyDescent="0.25"/>
  <cols>
    <col min="1" max="1" width="8.42578125" customWidth="1"/>
    <col min="3" max="3" width="10" customWidth="1"/>
    <col min="4" max="4" width="12.28515625" customWidth="1"/>
    <col min="5" max="5" width="7.7109375" customWidth="1"/>
    <col min="6" max="6" width="8.42578125" customWidth="1"/>
    <col min="9" max="9" width="21.42578125" customWidth="1"/>
    <col min="13" max="13" width="3.5703125" customWidth="1"/>
  </cols>
  <sheetData>
    <row r="1" spans="1:9" ht="23.25" x14ac:dyDescent="0.35">
      <c r="A1" s="20" t="s">
        <v>157</v>
      </c>
    </row>
    <row r="2" spans="1:9" ht="5.0999999999999996" customHeight="1" x14ac:dyDescent="0.25">
      <c r="B2" s="1"/>
    </row>
    <row r="3" spans="1:9" x14ac:dyDescent="0.25">
      <c r="C3" s="34" t="s">
        <v>106</v>
      </c>
    </row>
    <row r="4" spans="1:9" x14ac:dyDescent="0.25">
      <c r="A4" s="145" t="s">
        <v>72</v>
      </c>
      <c r="B4" s="138"/>
      <c r="C4" s="138"/>
      <c r="D4" s="138"/>
      <c r="E4" s="138"/>
      <c r="F4" s="138" t="s">
        <v>68</v>
      </c>
      <c r="G4" s="138"/>
      <c r="H4" s="138"/>
      <c r="I4" s="139"/>
    </row>
    <row r="5" spans="1:9" x14ac:dyDescent="0.25">
      <c r="A5" s="25" t="s">
        <v>69</v>
      </c>
      <c r="B5" s="38"/>
      <c r="C5" s="38"/>
      <c r="D5" s="38"/>
      <c r="E5" s="38"/>
      <c r="F5" s="38"/>
      <c r="G5" s="38"/>
      <c r="H5" s="38"/>
      <c r="I5" s="39"/>
    </row>
    <row r="6" spans="1:9" ht="5.0999999999999996" customHeight="1" x14ac:dyDescent="0.25">
      <c r="A6" s="25"/>
      <c r="B6" s="38"/>
      <c r="C6" s="38"/>
      <c r="D6" s="38"/>
      <c r="E6" s="38"/>
      <c r="F6" s="38"/>
      <c r="G6" s="38"/>
      <c r="H6" s="38"/>
      <c r="I6" s="39"/>
    </row>
    <row r="7" spans="1:9" x14ac:dyDescent="0.25">
      <c r="A7" s="26" t="s">
        <v>70</v>
      </c>
      <c r="B7" s="38"/>
      <c r="C7" s="38"/>
      <c r="D7" s="38"/>
      <c r="E7" s="38"/>
      <c r="F7" s="38"/>
      <c r="G7" s="38"/>
      <c r="H7" s="38"/>
      <c r="I7" s="39"/>
    </row>
    <row r="8" spans="1:9" ht="5.0999999999999996" customHeight="1" x14ac:dyDescent="0.25">
      <c r="A8" s="26"/>
      <c r="B8" s="38"/>
      <c r="C8" s="38"/>
      <c r="D8" s="38"/>
      <c r="E8" s="38"/>
      <c r="F8" s="38"/>
      <c r="G8" s="38"/>
      <c r="H8" s="38"/>
      <c r="I8" s="39"/>
    </row>
    <row r="9" spans="1:9" x14ac:dyDescent="0.25">
      <c r="A9" s="27" t="s">
        <v>71</v>
      </c>
      <c r="B9" s="38"/>
      <c r="C9" s="38"/>
      <c r="D9" s="38"/>
      <c r="E9" s="38"/>
      <c r="F9" s="38"/>
      <c r="G9" s="38"/>
      <c r="H9" s="38"/>
      <c r="I9" s="39"/>
    </row>
    <row r="10" spans="1:9" ht="5.0999999999999996" customHeight="1" x14ac:dyDescent="0.25">
      <c r="A10" s="40"/>
      <c r="B10" s="41"/>
      <c r="C10" s="41"/>
      <c r="D10" s="41"/>
      <c r="E10" s="41"/>
      <c r="F10" s="41"/>
      <c r="G10" s="41"/>
      <c r="H10" s="41"/>
      <c r="I10" s="42"/>
    </row>
    <row r="12" spans="1:9" x14ac:dyDescent="0.25">
      <c r="A12" s="140" t="s">
        <v>133</v>
      </c>
      <c r="B12" s="140"/>
      <c r="C12" s="140"/>
      <c r="D12" s="140"/>
      <c r="E12" s="140"/>
      <c r="F12" s="140"/>
      <c r="G12" s="140"/>
      <c r="H12" s="140"/>
      <c r="I12" s="140"/>
    </row>
    <row r="13" spans="1:9" x14ac:dyDescent="0.25">
      <c r="A13" s="141" t="str">
        <f>CONCATENATE("Número índice, base: ",G38,"=100")</f>
        <v>Número índice, base: julho/15=100</v>
      </c>
      <c r="B13" s="141"/>
      <c r="C13" s="141"/>
      <c r="D13" s="141"/>
      <c r="E13" s="141"/>
      <c r="F13" s="141"/>
      <c r="G13" s="141"/>
      <c r="H13" s="141"/>
      <c r="I13" s="141"/>
    </row>
    <row r="31" spans="1:12" x14ac:dyDescent="0.25">
      <c r="A31" s="46" t="s">
        <v>104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6" t="s">
        <v>105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8" s="3" customFormat="1" x14ac:dyDescent="0.25">
      <c r="A33" s="65"/>
    </row>
    <row r="34" spans="1:8" s="3" customFormat="1" x14ac:dyDescent="0.25">
      <c r="B34" s="3">
        <v>67</v>
      </c>
      <c r="C34" s="3">
        <f>B34+3</f>
        <v>70</v>
      </c>
    </row>
    <row r="35" spans="1:8" s="3" customFormat="1" x14ac:dyDescent="0.25">
      <c r="A35" s="3" t="s">
        <v>48</v>
      </c>
      <c r="B35" s="3">
        <v>1</v>
      </c>
      <c r="C35" s="3">
        <f>B35+3</f>
        <v>4</v>
      </c>
      <c r="D35" s="3" t="str">
        <f>VLOOKUP(C35,Nomes!$F$2:$H$10,3,FALSE)</f>
        <v>D</v>
      </c>
      <c r="E35" s="3" t="str">
        <f>VLOOKUP($D35,Nomes!$H$2:$J$10,3,FALSE)</f>
        <v>Total</v>
      </c>
      <c r="F35" s="3" t="s">
        <v>44</v>
      </c>
      <c r="G35" s="3">
        <v>22</v>
      </c>
      <c r="H35" s="3" t="str">
        <f>TRIM(VLOOKUP($G35,Nomes!$D$1:$E$34,2,FALSE))</f>
        <v>Espírito Santo</v>
      </c>
    </row>
    <row r="36" spans="1:8" s="3" customFormat="1" x14ac:dyDescent="0.25">
      <c r="A36" s="3" t="s">
        <v>49</v>
      </c>
      <c r="B36" s="3">
        <v>2</v>
      </c>
      <c r="C36" s="3">
        <f t="shared" ref="C36:C37" si="0">B36+3</f>
        <v>5</v>
      </c>
      <c r="D36" s="3" t="str">
        <f>VLOOKUP(C36,Nomes!$F$2:$H$10,3,FALSE)</f>
        <v>E</v>
      </c>
      <c r="E36" s="3" t="str">
        <f>VLOOKUP($D36,Nomes!$H$2:$J$10,3,FALSE)</f>
        <v>Material</v>
      </c>
      <c r="F36" s="3" t="s">
        <v>44</v>
      </c>
      <c r="G36" s="3">
        <v>22</v>
      </c>
      <c r="H36" s="3" t="str">
        <f>TRIM(VLOOKUP($G36,Nomes!$D$1:$E$34,2,FALSE))</f>
        <v>Espírito Santo</v>
      </c>
    </row>
    <row r="37" spans="1:8" s="3" customFormat="1" x14ac:dyDescent="0.25">
      <c r="A37" s="3" t="s">
        <v>50</v>
      </c>
      <c r="B37" s="3">
        <v>3</v>
      </c>
      <c r="C37" s="3">
        <f t="shared" si="0"/>
        <v>6</v>
      </c>
      <c r="D37" s="3" t="str">
        <f>VLOOKUP(C37,Nomes!$F$2:$H$10,3,FALSE)</f>
        <v>F</v>
      </c>
      <c r="E37" s="3" t="str">
        <f>VLOOKUP($D37,Nomes!$H$2:$J$10,3,FALSE)</f>
        <v>Mão-de-obra</v>
      </c>
      <c r="F37" s="3" t="s">
        <v>44</v>
      </c>
      <c r="G37" s="3">
        <v>22</v>
      </c>
      <c r="H37" s="3" t="str">
        <f>TRIM(VLOOKUP($G37,Nomes!$D$1:$E$34,2,FALSE))</f>
        <v>Espírito Santo</v>
      </c>
    </row>
    <row r="38" spans="1:8" s="3" customFormat="1" x14ac:dyDescent="0.25">
      <c r="C38" s="3" t="str">
        <f>CONCATENATE($D$35,$G$35)</f>
        <v>D22</v>
      </c>
      <c r="D38" s="3" t="str">
        <f>CONCATENATE($D$36,$G$36)</f>
        <v>E22</v>
      </c>
      <c r="E38" s="3" t="str">
        <f>CONCATENATE($D$37,$G$37)</f>
        <v>F22</v>
      </c>
      <c r="G38" s="43" t="str">
        <f>TEXT(VLOOKUP(A40,base_sinapi,2,FALSE),"mmmm/aa")</f>
        <v>julho/15</v>
      </c>
    </row>
    <row r="39" spans="1:8" s="3" customFormat="1" ht="75" x14ac:dyDescent="0.25">
      <c r="B39" s="3" t="s">
        <v>51</v>
      </c>
      <c r="C39" s="44" t="str">
        <f>CONCATENATE(E35," - ",H35)</f>
        <v>Total - Espírito Santo</v>
      </c>
      <c r="D39" s="44" t="str">
        <f>CONCATENATE(E36," - ",H36)</f>
        <v>Material - Espírito Santo</v>
      </c>
      <c r="E39" s="44" t="str">
        <f>CONCATENATE(E37," - ",H37)</f>
        <v>Mão-de-obra - Espírito Santo</v>
      </c>
    </row>
    <row r="40" spans="1:8" s="3" customFormat="1" x14ac:dyDescent="0.25">
      <c r="A40" s="3">
        <f t="shared" ref="A40:A49" si="1">A41-1</f>
        <v>58</v>
      </c>
      <c r="B40" s="43">
        <f t="shared" ref="B40:B52" si="2">VLOOKUP(A40,base_sinapi,2,FALSE)</f>
        <v>42186</v>
      </c>
      <c r="C40" s="45">
        <f>HLOOKUP($C$38,base_sinapi,'G6'!$A40,FALSE)/HLOOKUP($C$38,base_sinapi,'G6'!$A$40,FALSE)*100</f>
        <v>100</v>
      </c>
      <c r="D40" s="45">
        <f>HLOOKUP($D$38,base_sinapi,'G6'!$A40,FALSE)/HLOOKUP($D$38,base_sinapi,'G6'!$A$40,FALSE)*100</f>
        <v>100</v>
      </c>
      <c r="E40" s="45">
        <f>HLOOKUP($E$38,base_sinapi,'G6'!$A40,FALSE)/HLOOKUP($E$38,base_sinapi,'G6'!$A$40,FALSE)*100</f>
        <v>100</v>
      </c>
    </row>
    <row r="41" spans="1:8" s="3" customFormat="1" x14ac:dyDescent="0.25">
      <c r="A41" s="3">
        <f t="shared" si="1"/>
        <v>59</v>
      </c>
      <c r="B41" s="43">
        <f t="shared" si="2"/>
        <v>42217</v>
      </c>
      <c r="C41" s="45">
        <f>HLOOKUP($C$38,base_sinapi,'G6'!$A41,FALSE)/HLOOKUP($C$38,base_sinapi,'G6'!$A$40,FALSE)*100</f>
        <v>99.679999999775745</v>
      </c>
      <c r="D41" s="45">
        <f>HLOOKUP($D$38,base_sinapi,'G6'!$A41,FALSE)/HLOOKUP($D$38,base_sinapi,'G6'!$A$40,FALSE)*100</f>
        <v>99.390000001056933</v>
      </c>
      <c r="E41" s="45">
        <f>HLOOKUP($E$38,base_sinapi,'G6'!$A41,FALSE)/HLOOKUP($E$38,base_sinapi,'G6'!$A$40,FALSE)*100</f>
        <v>100.01999999940114</v>
      </c>
    </row>
    <row r="42" spans="1:8" s="3" customFormat="1" x14ac:dyDescent="0.25">
      <c r="A42" s="3">
        <f t="shared" si="1"/>
        <v>60</v>
      </c>
      <c r="B42" s="43">
        <f t="shared" si="2"/>
        <v>42248</v>
      </c>
      <c r="C42" s="45">
        <f>HLOOKUP($C$38,base_sinapi,'G6'!$A42,FALSE)/HLOOKUP($C$38,base_sinapi,'G6'!$A$40,FALSE)*100</f>
        <v>100.50734399897394</v>
      </c>
      <c r="D42" s="45">
        <f>HLOOKUP($D$38,base_sinapi,'G6'!$A42,FALSE)/HLOOKUP($D$38,base_sinapi,'G6'!$A$40,FALSE)*100</f>
        <v>99.529146001530776</v>
      </c>
      <c r="E42" s="45">
        <f>HLOOKUP($E$38,base_sinapi,'G6'!$A42,FALSE)/HLOOKUP($E$38,base_sinapi,'G6'!$A$40,FALSE)*100</f>
        <v>101.64032399958039</v>
      </c>
    </row>
    <row r="43" spans="1:8" s="3" customFormat="1" x14ac:dyDescent="0.25">
      <c r="A43" s="3">
        <f t="shared" si="1"/>
        <v>61</v>
      </c>
      <c r="B43" s="43">
        <f t="shared" si="2"/>
        <v>42278</v>
      </c>
      <c r="C43" s="45">
        <f>HLOOKUP($C$38,base_sinapi,'G6'!$A43,FALSE)/HLOOKUP($C$38,base_sinapi,'G6'!$A$40,FALSE)*100</f>
        <v>100.71840942039438</v>
      </c>
      <c r="D43" s="45">
        <f>HLOOKUP($D$38,base_sinapi,'G6'!$A43,FALSE)/HLOOKUP($D$38,base_sinapi,'G6'!$A$40,FALSE)*100</f>
        <v>99.917309670230878</v>
      </c>
      <c r="E43" s="45">
        <f>HLOOKUP($E$38,base_sinapi,'G6'!$A43,FALSE)/HLOOKUP($E$38,base_sinapi,'G6'!$A$40,FALSE)*100</f>
        <v>101.64032399958039</v>
      </c>
    </row>
    <row r="44" spans="1:8" s="3" customFormat="1" x14ac:dyDescent="0.25">
      <c r="A44" s="3">
        <f t="shared" si="1"/>
        <v>62</v>
      </c>
      <c r="B44" s="43">
        <f t="shared" si="2"/>
        <v>42309</v>
      </c>
      <c r="C44" s="45">
        <f>HLOOKUP($C$38,base_sinapi,'G6'!$A44,FALSE)/HLOOKUP($C$38,base_sinapi,'G6'!$A$40,FALSE)*100</f>
        <v>101.24214514096921</v>
      </c>
      <c r="D44" s="45">
        <f>HLOOKUP($D$38,base_sinapi,'G6'!$A44,FALSE)/HLOOKUP($D$38,base_sinapi,'G6'!$A$40,FALSE)*100</f>
        <v>100.89649929883919</v>
      </c>
      <c r="E44" s="45">
        <f>HLOOKUP($E$38,base_sinapi,'G6'!$A44,FALSE)/HLOOKUP($E$38,base_sinapi,'G6'!$A$40,FALSE)*100</f>
        <v>101.64032400214398</v>
      </c>
    </row>
    <row r="45" spans="1:8" s="3" customFormat="1" x14ac:dyDescent="0.25">
      <c r="A45" s="3">
        <f t="shared" si="1"/>
        <v>63</v>
      </c>
      <c r="B45" s="43">
        <f t="shared" si="2"/>
        <v>42339</v>
      </c>
      <c r="C45" s="45">
        <f>HLOOKUP($C$38,base_sinapi,'G6'!$A45,FALSE)/HLOOKUP($C$38,base_sinapi,'G6'!$A$40,FALSE)*100</f>
        <v>100.83717656906224</v>
      </c>
      <c r="D45" s="45">
        <f>HLOOKUP($D$38,base_sinapi,'G6'!$A45,FALSE)/HLOOKUP($D$38,base_sinapi,'G6'!$A$40,FALSE)*100</f>
        <v>100.13977555857305</v>
      </c>
      <c r="E45" s="45">
        <f>HLOOKUP($E$38,base_sinapi,'G6'!$A45,FALSE)/HLOOKUP($E$38,base_sinapi,'G6'!$A$40,FALSE)*100</f>
        <v>101.64032399958039</v>
      </c>
    </row>
    <row r="46" spans="1:8" s="3" customFormat="1" x14ac:dyDescent="0.25">
      <c r="A46" s="3">
        <f t="shared" si="1"/>
        <v>64</v>
      </c>
      <c r="B46" s="43">
        <f t="shared" si="2"/>
        <v>42370</v>
      </c>
      <c r="C46" s="45">
        <f>HLOOKUP($C$38,base_sinapi,'G6'!$A46,FALSE)/HLOOKUP($C$38,base_sinapi,'G6'!$A$40,FALSE)*100</f>
        <v>101.2203578405944</v>
      </c>
      <c r="D46" s="45">
        <f>HLOOKUP($D$38,base_sinapi,'G6'!$A46,FALSE)/HLOOKUP($D$38,base_sinapi,'G6'!$A$40,FALSE)*100</f>
        <v>100.66050239051687</v>
      </c>
      <c r="E46" s="45">
        <f>HLOOKUP($E$38,base_sinapi,'G6'!$A46,FALSE)/HLOOKUP($E$38,base_sinapi,'G6'!$A$40,FALSE)*100</f>
        <v>101.86393271210822</v>
      </c>
    </row>
    <row r="47" spans="1:8" s="3" customFormat="1" x14ac:dyDescent="0.25">
      <c r="A47" s="3">
        <f t="shared" si="1"/>
        <v>65</v>
      </c>
      <c r="B47" s="43">
        <f t="shared" si="2"/>
        <v>42401</v>
      </c>
      <c r="C47" s="45">
        <f>HLOOKUP($C$38,base_sinapi,'G6'!$A47,FALSE)/HLOOKUP($C$38,base_sinapi,'G6'!$A$40,FALSE)*100</f>
        <v>101.86816813449089</v>
      </c>
      <c r="D47" s="45">
        <f>HLOOKUP($D$38,base_sinapi,'G6'!$A47,FALSE)/HLOOKUP($D$38,base_sinapi,'G6'!$A$40,FALSE)*100</f>
        <v>101.75770187355207</v>
      </c>
      <c r="E47" s="45">
        <f>HLOOKUP($E$38,base_sinapi,'G6'!$A47,FALSE)/HLOOKUP($E$38,base_sinapi,'G6'!$A$40,FALSE)*100</f>
        <v>101.98616942609252</v>
      </c>
    </row>
    <row r="48" spans="1:8" s="3" customFormat="1" x14ac:dyDescent="0.25">
      <c r="A48" s="3">
        <f t="shared" si="1"/>
        <v>66</v>
      </c>
      <c r="B48" s="43">
        <f t="shared" si="2"/>
        <v>42430</v>
      </c>
      <c r="C48" s="45">
        <f>HLOOKUP($C$38,base_sinapi,'G6'!$A48,FALSE)/HLOOKUP($C$38,base_sinapi,'G6'!$A$40,FALSE)*100</f>
        <v>102.44881668597938</v>
      </c>
      <c r="D48" s="45">
        <f>HLOOKUP($D$38,base_sinapi,'G6'!$A48,FALSE)/HLOOKUP($D$38,base_sinapi,'G6'!$A$40,FALSE)*100</f>
        <v>101.76787763262769</v>
      </c>
      <c r="E48" s="45">
        <f>HLOOKUP($E$38,base_sinapi,'G6'!$A48,FALSE)/HLOOKUP($E$38,base_sinapi,'G6'!$A$40,FALSE)*100</f>
        <v>103.24059930999501</v>
      </c>
    </row>
    <row r="49" spans="1:5" s="3" customFormat="1" x14ac:dyDescent="0.25">
      <c r="A49" s="3">
        <f t="shared" si="1"/>
        <v>67</v>
      </c>
      <c r="B49" s="43">
        <f t="shared" si="2"/>
        <v>42461</v>
      </c>
      <c r="C49" s="45">
        <f>HLOOKUP($C$38,base_sinapi,'G6'!$A49,FALSE)/HLOOKUP($C$38,base_sinapi,'G6'!$A$40,FALSE)*100</f>
        <v>102.77665291121384</v>
      </c>
      <c r="D49" s="45">
        <f>HLOOKUP($D$38,base_sinapi,'G6'!$A49,FALSE)/HLOOKUP($D$38,base_sinapi,'G6'!$A$40,FALSE)*100</f>
        <v>102.37848489409527</v>
      </c>
      <c r="E49" s="45">
        <f>HLOOKUP($E$38,base_sinapi,'G6'!$A49,FALSE)/HLOOKUP($E$38,base_sinapi,'G6'!$A$40,FALSE)*100</f>
        <v>103.24059930999501</v>
      </c>
    </row>
    <row r="50" spans="1:5" s="3" customFormat="1" x14ac:dyDescent="0.25">
      <c r="A50" s="3">
        <f>A51-1</f>
        <v>68</v>
      </c>
      <c r="B50" s="43">
        <f t="shared" si="2"/>
        <v>42491</v>
      </c>
      <c r="C50" s="45">
        <f>HLOOKUP($C$38,base_sinapi,'G6'!$A50,FALSE)/HLOOKUP($C$38,base_sinapi,'G6'!$A$40,FALSE)*100</f>
        <v>102.82804122489023</v>
      </c>
      <c r="D50" s="45">
        <f>HLOOKUP($D$38,base_sinapi,'G6'!$A50,FALSE)/HLOOKUP($D$38,base_sinapi,'G6'!$A$40,FALSE)*100</f>
        <v>102.28634427038929</v>
      </c>
      <c r="E50" s="45">
        <f>HLOOKUP($E$38,base_sinapi,'G6'!$A50,FALSE)/HLOOKUP($E$38,base_sinapi,'G6'!$A$40,FALSE)*100</f>
        <v>103.44708050846117</v>
      </c>
    </row>
    <row r="51" spans="1:5" s="3" customFormat="1" x14ac:dyDescent="0.25">
      <c r="A51" s="3">
        <f>A52-1</f>
        <v>69</v>
      </c>
      <c r="B51" s="43">
        <f t="shared" si="2"/>
        <v>42522</v>
      </c>
      <c r="C51" s="45">
        <f>HLOOKUP($C$38,base_sinapi,'G6'!$A51,FALSE)/HLOOKUP($C$38,base_sinapi,'G6'!$A$40,FALSE)*100</f>
        <v>102.59153674098067</v>
      </c>
      <c r="D51" s="45">
        <f>HLOOKUP($D$38,base_sinapi,'G6'!$A51,FALSE)/HLOOKUP($D$38,base_sinapi,'G6'!$A$40,FALSE)*100</f>
        <v>101.84651298914498</v>
      </c>
      <c r="E51" s="45">
        <f>HLOOKUP($E$38,base_sinapi,'G6'!$A51,FALSE)/HLOOKUP($E$38,base_sinapi,'G6'!$A$40,FALSE)*100</f>
        <v>103.44708050846117</v>
      </c>
    </row>
    <row r="52" spans="1:5" s="3" customFormat="1" x14ac:dyDescent="0.25">
      <c r="A52" s="3">
        <f>$C$34</f>
        <v>70</v>
      </c>
      <c r="B52" s="43">
        <f t="shared" si="2"/>
        <v>42552</v>
      </c>
      <c r="C52" s="45">
        <f>HLOOKUP($C$38,base_sinapi,'G6'!$A52,FALSE)/HLOOKUP($C$38,base_sinapi,'G6'!$A$40,FALSE)*100</f>
        <v>103.28915918734833</v>
      </c>
      <c r="D52" s="45">
        <f>HLOOKUP($D$38,base_sinapi,'G6'!$A52,FALSE)/HLOOKUP($D$38,base_sinapi,'G6'!$A$40,FALSE)*100</f>
        <v>101.22524924448462</v>
      </c>
      <c r="E52" s="45">
        <f>HLOOKUP($E$38,base_sinapi,'G6'!$A52,FALSE)/HLOOKUP($E$38,base_sinapi,'G6'!$A$40,FALSE)*100</f>
        <v>105.67119274733383</v>
      </c>
    </row>
    <row r="53" spans="1:5" s="3" customFormat="1" x14ac:dyDescent="0.25"/>
    <row r="54" spans="1:5" s="3" customFormat="1" x14ac:dyDescent="0.25"/>
    <row r="55" spans="1:5" s="3" customFormat="1" x14ac:dyDescent="0.25"/>
    <row r="56" spans="1:5" s="3" customFormat="1" x14ac:dyDescent="0.25"/>
    <row r="57" spans="1:5" s="3" customFormat="1" x14ac:dyDescent="0.25"/>
    <row r="58" spans="1:5" s="3" customFormat="1" x14ac:dyDescent="0.25"/>
    <row r="59" spans="1:5" s="3" customFormat="1" x14ac:dyDescent="0.25"/>
    <row r="60" spans="1:5" s="3" customFormat="1" x14ac:dyDescent="0.25"/>
    <row r="61" spans="1:5" s="3" customFormat="1" x14ac:dyDescent="0.25"/>
    <row r="62" spans="1:5" s="50" customFormat="1" x14ac:dyDescent="0.25"/>
    <row r="63" spans="1:5" s="50" customFormat="1" x14ac:dyDescent="0.25"/>
    <row r="64" spans="1:5" s="50" customFormat="1" x14ac:dyDescent="0.25"/>
    <row r="65" spans="1:12" s="50" customFormat="1" x14ac:dyDescent="0.25"/>
    <row r="66" spans="1:12" s="50" customFormat="1" x14ac:dyDescent="0.25"/>
    <row r="67" spans="1:12" s="50" customFormat="1" x14ac:dyDescent="0.25"/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</sheetData>
  <mergeCells count="4">
    <mergeCell ref="A4:E4"/>
    <mergeCell ref="F4:I4"/>
    <mergeCell ref="A12:I12"/>
    <mergeCell ref="A13:I13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47625</xdr:rowOff>
                  </from>
                  <to>
                    <xdr:col>5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47625</xdr:rowOff>
                  </from>
                  <to>
                    <xdr:col>5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47625</xdr:rowOff>
                  </from>
                  <to>
                    <xdr:col>5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4</xdr:row>
                    <xdr:rowOff>38100</xdr:rowOff>
                  </from>
                  <to>
                    <xdr:col>8</xdr:col>
                    <xdr:colOff>981075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6</xdr:col>
                    <xdr:colOff>0</xdr:colOff>
                    <xdr:row>6</xdr:row>
                    <xdr:rowOff>47625</xdr:rowOff>
                  </from>
                  <to>
                    <xdr:col>8</xdr:col>
                    <xdr:colOff>981075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47625</xdr:rowOff>
                  </from>
                  <to>
                    <xdr:col>8</xdr:col>
                    <xdr:colOff>981075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Drop Down 7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180975</xdr:rowOff>
                  </from>
                  <to>
                    <xdr:col>1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3"/>
  <sheetViews>
    <sheetView showGridLines="0" topLeftCell="A15" zoomScaleNormal="100" workbookViewId="0">
      <selection activeCell="B5" sqref="B5:F39"/>
    </sheetView>
  </sheetViews>
  <sheetFormatPr defaultRowHeight="15" x14ac:dyDescent="0.25"/>
  <cols>
    <col min="1" max="1" width="10.7109375" customWidth="1"/>
    <col min="2" max="2" width="21" bestFit="1" customWidth="1"/>
    <col min="3" max="6" width="13.28515625" customWidth="1"/>
    <col min="8" max="20" width="9.140625" style="50"/>
  </cols>
  <sheetData>
    <row r="1" spans="1:9" ht="27.75" customHeight="1" x14ac:dyDescent="0.25">
      <c r="C1" s="24" t="s">
        <v>106</v>
      </c>
    </row>
    <row r="3" spans="1:9" x14ac:dyDescent="0.25">
      <c r="A3" s="97" t="s">
        <v>118</v>
      </c>
      <c r="B3" s="98" t="s">
        <v>132</v>
      </c>
      <c r="C3" s="47"/>
      <c r="D3" s="47"/>
      <c r="E3" s="47"/>
      <c r="F3" s="47"/>
      <c r="G3" s="47"/>
      <c r="H3" s="73"/>
      <c r="I3" s="73"/>
    </row>
    <row r="4" spans="1:9" x14ac:dyDescent="0.25">
      <c r="A4" s="99"/>
      <c r="B4" s="100" t="str">
        <f>PROPER(E45)</f>
        <v>Julho/16</v>
      </c>
      <c r="C4" s="48"/>
      <c r="D4" s="48"/>
      <c r="E4" s="48"/>
      <c r="F4" s="48"/>
      <c r="G4" s="48"/>
      <c r="H4" s="74"/>
      <c r="I4" s="74"/>
    </row>
    <row r="5" spans="1:9" x14ac:dyDescent="0.25">
      <c r="A5" s="3"/>
      <c r="B5" s="147" t="s">
        <v>44</v>
      </c>
      <c r="C5" s="101" t="s">
        <v>112</v>
      </c>
      <c r="D5" s="146" t="s">
        <v>114</v>
      </c>
      <c r="E5" s="146"/>
      <c r="F5" s="146"/>
    </row>
    <row r="6" spans="1:9" x14ac:dyDescent="0.25">
      <c r="A6" s="3" t="s">
        <v>46</v>
      </c>
      <c r="B6" s="148"/>
      <c r="C6" s="102" t="s">
        <v>113</v>
      </c>
      <c r="D6" s="102" t="s">
        <v>64</v>
      </c>
      <c r="E6" s="102" t="s">
        <v>65</v>
      </c>
      <c r="F6" s="102" t="s">
        <v>66</v>
      </c>
    </row>
    <row r="7" spans="1:9" x14ac:dyDescent="0.25">
      <c r="A7" s="3">
        <v>1</v>
      </c>
      <c r="B7" s="103" t="s">
        <v>10</v>
      </c>
      <c r="C7" s="104">
        <f>HLOOKUP(CONCATENATE(C$44,$A7),base_sinapi,$D$45,FALSE)</f>
        <v>1009.76</v>
      </c>
      <c r="D7" s="105">
        <f>HLOOKUP(CONCATENATE(D$44,$A7),base_sinapi,$D$45,FALSE)</f>
        <v>0.2</v>
      </c>
      <c r="E7" s="105">
        <f>HLOOKUP(CONCATENATE(E$44,$A7),base_sinapi,$D$45,FALSE)</f>
        <v>4.8099999999999996</v>
      </c>
      <c r="F7" s="105">
        <f t="shared" ref="F7:F39" si="0">HLOOKUP(CONCATENATE("I",$A7),base_sinapi,$D$45,FALSE)</f>
        <v>6.47</v>
      </c>
    </row>
    <row r="8" spans="1:9" x14ac:dyDescent="0.25">
      <c r="A8" s="3">
        <v>2</v>
      </c>
      <c r="B8" s="106" t="s">
        <v>11</v>
      </c>
      <c r="C8" s="107">
        <f t="shared" ref="C8:C39" si="1">HLOOKUP(CONCATENATE(C$44,$A8),base_sinapi,$D$45,FALSE)</f>
        <v>1017.74</v>
      </c>
      <c r="D8" s="108">
        <f t="shared" ref="D8:E26" si="2">HLOOKUP(CONCATENATE(D$44,$A8),base_sinapi,$D$45,FALSE)</f>
        <v>0.06</v>
      </c>
      <c r="E8" s="108">
        <f t="shared" si="2"/>
        <v>2.25</v>
      </c>
      <c r="F8" s="108">
        <f t="shared" si="0"/>
        <v>7.13</v>
      </c>
    </row>
    <row r="9" spans="1:9" x14ac:dyDescent="0.25">
      <c r="A9" s="3">
        <v>3</v>
      </c>
      <c r="B9" s="109" t="s">
        <v>12</v>
      </c>
      <c r="C9" s="110">
        <f t="shared" si="1"/>
        <v>1072.1099999999999</v>
      </c>
      <c r="D9" s="111">
        <f t="shared" si="2"/>
        <v>-0.15</v>
      </c>
      <c r="E9" s="111">
        <f t="shared" si="2"/>
        <v>3.86</v>
      </c>
      <c r="F9" s="111">
        <f t="shared" si="0"/>
        <v>4.88</v>
      </c>
    </row>
    <row r="10" spans="1:9" x14ac:dyDescent="0.25">
      <c r="A10" s="3">
        <v>4</v>
      </c>
      <c r="B10" s="109" t="s">
        <v>13</v>
      </c>
      <c r="C10" s="110">
        <f t="shared" si="1"/>
        <v>1122.8699999999999</v>
      </c>
      <c r="D10" s="111">
        <f t="shared" si="2"/>
        <v>0.27</v>
      </c>
      <c r="E10" s="111">
        <f t="shared" si="2"/>
        <v>5.07</v>
      </c>
      <c r="F10" s="111">
        <f t="shared" si="0"/>
        <v>5.89</v>
      </c>
    </row>
    <row r="11" spans="1:9" x14ac:dyDescent="0.25">
      <c r="A11" s="3">
        <v>5</v>
      </c>
      <c r="B11" s="109" t="s">
        <v>14</v>
      </c>
      <c r="C11" s="110">
        <f t="shared" si="1"/>
        <v>990.08</v>
      </c>
      <c r="D11" s="111">
        <f t="shared" si="2"/>
        <v>-0.27</v>
      </c>
      <c r="E11" s="111">
        <f t="shared" si="2"/>
        <v>-0.54</v>
      </c>
      <c r="F11" s="111">
        <f t="shared" si="0"/>
        <v>4.8600000000000003</v>
      </c>
    </row>
    <row r="12" spans="1:9" x14ac:dyDescent="0.25">
      <c r="A12" s="3">
        <v>6</v>
      </c>
      <c r="B12" s="109" t="s">
        <v>15</v>
      </c>
      <c r="C12" s="110">
        <f t="shared" si="1"/>
        <v>1030.97</v>
      </c>
      <c r="D12" s="111">
        <f t="shared" si="2"/>
        <v>-0.56999999999999995</v>
      </c>
      <c r="E12" s="111">
        <f t="shared" si="2"/>
        <v>0.51</v>
      </c>
      <c r="F12" s="111">
        <f t="shared" si="0"/>
        <v>2.92</v>
      </c>
    </row>
    <row r="13" spans="1:9" x14ac:dyDescent="0.25">
      <c r="A13" s="3">
        <v>7</v>
      </c>
      <c r="B13" s="109" t="s">
        <v>16</v>
      </c>
      <c r="C13" s="110">
        <f t="shared" si="1"/>
        <v>1004.55</v>
      </c>
      <c r="D13" s="111">
        <f t="shared" si="2"/>
        <v>0.23</v>
      </c>
      <c r="E13" s="111">
        <f t="shared" si="2"/>
        <v>3.25</v>
      </c>
      <c r="F13" s="111">
        <f t="shared" si="0"/>
        <v>10</v>
      </c>
    </row>
    <row r="14" spans="1:9" x14ac:dyDescent="0.25">
      <c r="A14" s="3">
        <v>8</v>
      </c>
      <c r="B14" s="109" t="s">
        <v>17</v>
      </c>
      <c r="C14" s="110">
        <f t="shared" si="1"/>
        <v>1001.5</v>
      </c>
      <c r="D14" s="111">
        <f t="shared" si="2"/>
        <v>7.0000000000000007E-2</v>
      </c>
      <c r="E14" s="111">
        <f t="shared" si="2"/>
        <v>1.32</v>
      </c>
      <c r="F14" s="111">
        <f t="shared" si="0"/>
        <v>6.87</v>
      </c>
    </row>
    <row r="15" spans="1:9" x14ac:dyDescent="0.25">
      <c r="A15" s="3">
        <v>9</v>
      </c>
      <c r="B15" s="109" t="s">
        <v>18</v>
      </c>
      <c r="C15" s="110">
        <f t="shared" si="1"/>
        <v>1042.42</v>
      </c>
      <c r="D15" s="111">
        <f t="shared" si="2"/>
        <v>0.52</v>
      </c>
      <c r="E15" s="111">
        <f t="shared" si="2"/>
        <v>3.3</v>
      </c>
      <c r="F15" s="111">
        <f t="shared" si="0"/>
        <v>4.9400000000000004</v>
      </c>
    </row>
    <row r="16" spans="1:9" x14ac:dyDescent="0.25">
      <c r="A16" s="3">
        <v>10</v>
      </c>
      <c r="B16" s="106" t="s">
        <v>19</v>
      </c>
      <c r="C16" s="107">
        <f t="shared" si="1"/>
        <v>938.97</v>
      </c>
      <c r="D16" s="108">
        <f t="shared" si="2"/>
        <v>0.48</v>
      </c>
      <c r="E16" s="108">
        <f t="shared" si="2"/>
        <v>5.51</v>
      </c>
      <c r="F16" s="108">
        <f t="shared" si="0"/>
        <v>6.88</v>
      </c>
    </row>
    <row r="17" spans="1:6" x14ac:dyDescent="0.25">
      <c r="A17" s="3">
        <v>11</v>
      </c>
      <c r="B17" s="109" t="s">
        <v>20</v>
      </c>
      <c r="C17" s="110">
        <f t="shared" si="1"/>
        <v>966.74</v>
      </c>
      <c r="D17" s="111">
        <f t="shared" si="2"/>
        <v>2.25</v>
      </c>
      <c r="E17" s="111">
        <f t="shared" si="2"/>
        <v>5.95</v>
      </c>
      <c r="F17" s="111">
        <f t="shared" si="0"/>
        <v>7.73</v>
      </c>
    </row>
    <row r="18" spans="1:6" x14ac:dyDescent="0.25">
      <c r="A18" s="3">
        <v>12</v>
      </c>
      <c r="B18" s="109" t="s">
        <v>21</v>
      </c>
      <c r="C18" s="110">
        <f t="shared" si="1"/>
        <v>957.9</v>
      </c>
      <c r="D18" s="111">
        <f t="shared" si="2"/>
        <v>0.02</v>
      </c>
      <c r="E18" s="111">
        <f t="shared" si="2"/>
        <v>5.85</v>
      </c>
      <c r="F18" s="111">
        <f t="shared" si="0"/>
        <v>7.11</v>
      </c>
    </row>
    <row r="19" spans="1:6" x14ac:dyDescent="0.25">
      <c r="A19" s="3">
        <v>13</v>
      </c>
      <c r="B19" s="109" t="s">
        <v>22</v>
      </c>
      <c r="C19" s="110">
        <f t="shared" si="1"/>
        <v>949.64</v>
      </c>
      <c r="D19" s="111">
        <f t="shared" si="2"/>
        <v>0</v>
      </c>
      <c r="E19" s="111">
        <f t="shared" si="2"/>
        <v>6.02</v>
      </c>
      <c r="F19" s="111">
        <f t="shared" si="0"/>
        <v>7.06</v>
      </c>
    </row>
    <row r="20" spans="1:6" x14ac:dyDescent="0.25">
      <c r="A20" s="3">
        <v>14</v>
      </c>
      <c r="B20" s="109" t="s">
        <v>23</v>
      </c>
      <c r="C20" s="110">
        <f t="shared" si="1"/>
        <v>875.02</v>
      </c>
      <c r="D20" s="111">
        <f t="shared" si="2"/>
        <v>0.01</v>
      </c>
      <c r="E20" s="111">
        <f t="shared" si="2"/>
        <v>0.72</v>
      </c>
      <c r="F20" s="111">
        <f t="shared" si="0"/>
        <v>5.72</v>
      </c>
    </row>
    <row r="21" spans="1:6" x14ac:dyDescent="0.25">
      <c r="A21" s="3">
        <v>15</v>
      </c>
      <c r="B21" s="109" t="s">
        <v>24</v>
      </c>
      <c r="C21" s="110">
        <f t="shared" si="1"/>
        <v>972.82</v>
      </c>
      <c r="D21" s="111">
        <f t="shared" si="2"/>
        <v>0.13</v>
      </c>
      <c r="E21" s="111">
        <f t="shared" si="2"/>
        <v>4.1399999999999997</v>
      </c>
      <c r="F21" s="111">
        <f t="shared" si="0"/>
        <v>4.93</v>
      </c>
    </row>
    <row r="22" spans="1:6" x14ac:dyDescent="0.25">
      <c r="A22" s="3">
        <v>16</v>
      </c>
      <c r="B22" s="109" t="s">
        <v>25</v>
      </c>
      <c r="C22" s="110">
        <f t="shared" si="1"/>
        <v>910.66</v>
      </c>
      <c r="D22" s="111">
        <f t="shared" si="2"/>
        <v>0.2</v>
      </c>
      <c r="E22" s="111">
        <f t="shared" si="2"/>
        <v>6.09</v>
      </c>
      <c r="F22" s="111">
        <f t="shared" si="0"/>
        <v>7.34</v>
      </c>
    </row>
    <row r="23" spans="1:6" x14ac:dyDescent="0.25">
      <c r="A23" s="3">
        <v>17</v>
      </c>
      <c r="B23" s="109" t="s">
        <v>26</v>
      </c>
      <c r="C23" s="110">
        <f t="shared" si="1"/>
        <v>943.12</v>
      </c>
      <c r="D23" s="111">
        <f t="shared" si="2"/>
        <v>0.34</v>
      </c>
      <c r="E23" s="111">
        <f t="shared" si="2"/>
        <v>5.82</v>
      </c>
      <c r="F23" s="111">
        <f t="shared" si="0"/>
        <v>7.34</v>
      </c>
    </row>
    <row r="24" spans="1:6" x14ac:dyDescent="0.25">
      <c r="A24" s="3">
        <v>18</v>
      </c>
      <c r="B24" s="109" t="s">
        <v>27</v>
      </c>
      <c r="C24" s="110">
        <f t="shared" si="1"/>
        <v>904.72</v>
      </c>
      <c r="D24" s="111">
        <f t="shared" si="2"/>
        <v>0.06</v>
      </c>
      <c r="E24" s="111">
        <f t="shared" si="2"/>
        <v>4.72</v>
      </c>
      <c r="F24" s="111">
        <f t="shared" si="0"/>
        <v>5</v>
      </c>
    </row>
    <row r="25" spans="1:6" x14ac:dyDescent="0.25">
      <c r="A25" s="3">
        <v>19</v>
      </c>
      <c r="B25" s="109" t="s">
        <v>28</v>
      </c>
      <c r="C25" s="110">
        <f t="shared" si="1"/>
        <v>939.48</v>
      </c>
      <c r="D25" s="111">
        <f t="shared" si="2"/>
        <v>0.39</v>
      </c>
      <c r="E25" s="111">
        <f t="shared" si="2"/>
        <v>5.86</v>
      </c>
      <c r="F25" s="111">
        <f t="shared" si="0"/>
        <v>6.84</v>
      </c>
    </row>
    <row r="26" spans="1:6" x14ac:dyDescent="0.25">
      <c r="A26" s="3">
        <v>20</v>
      </c>
      <c r="B26" s="106" t="s">
        <v>29</v>
      </c>
      <c r="C26" s="107">
        <f t="shared" si="1"/>
        <v>1060.8499999999999</v>
      </c>
      <c r="D26" s="108">
        <f t="shared" si="2"/>
        <v>0.06</v>
      </c>
      <c r="E26" s="108">
        <f t="shared" si="2"/>
        <v>5.92</v>
      </c>
      <c r="F26" s="108">
        <f t="shared" si="0"/>
        <v>6.19</v>
      </c>
    </row>
    <row r="27" spans="1:6" x14ac:dyDescent="0.25">
      <c r="A27" s="3">
        <v>21</v>
      </c>
      <c r="B27" s="109" t="s">
        <v>30</v>
      </c>
      <c r="C27" s="110">
        <f t="shared" si="1"/>
        <v>955.94</v>
      </c>
      <c r="D27" s="111">
        <f t="shared" ref="D27:E39" si="3">HLOOKUP(CONCATENATE(D$44,$A27),base_sinapi,$D$45,FALSE)</f>
        <v>0.02</v>
      </c>
      <c r="E27" s="111">
        <f t="shared" si="3"/>
        <v>7.23</v>
      </c>
      <c r="F27" s="111">
        <f t="shared" si="0"/>
        <v>8.09</v>
      </c>
    </row>
    <row r="28" spans="1:6" x14ac:dyDescent="0.25">
      <c r="A28" s="75">
        <v>22</v>
      </c>
      <c r="B28" s="112" t="s">
        <v>31</v>
      </c>
      <c r="C28" s="113">
        <f t="shared" si="1"/>
        <v>903.52</v>
      </c>
      <c r="D28" s="114">
        <f t="shared" si="3"/>
        <v>0.68</v>
      </c>
      <c r="E28" s="114">
        <f t="shared" si="3"/>
        <v>2.4300000000000002</v>
      </c>
      <c r="F28" s="114">
        <f t="shared" si="0"/>
        <v>3.29</v>
      </c>
    </row>
    <row r="29" spans="1:6" x14ac:dyDescent="0.25">
      <c r="A29" s="3">
        <v>23</v>
      </c>
      <c r="B29" s="109" t="s">
        <v>32</v>
      </c>
      <c r="C29" s="110">
        <f t="shared" si="1"/>
        <v>1149.52</v>
      </c>
      <c r="D29" s="111">
        <f t="shared" si="3"/>
        <v>0.02</v>
      </c>
      <c r="E29" s="111">
        <f t="shared" si="3"/>
        <v>6.29</v>
      </c>
      <c r="F29" s="111">
        <f t="shared" si="0"/>
        <v>5.35</v>
      </c>
    </row>
    <row r="30" spans="1:6" x14ac:dyDescent="0.25">
      <c r="A30" s="3">
        <v>24</v>
      </c>
      <c r="B30" s="109" t="s">
        <v>33</v>
      </c>
      <c r="C30" s="110">
        <f t="shared" si="1"/>
        <v>1101.0899999999999</v>
      </c>
      <c r="D30" s="111">
        <f t="shared" si="3"/>
        <v>7.0000000000000007E-2</v>
      </c>
      <c r="E30" s="111">
        <f t="shared" si="3"/>
        <v>5.35</v>
      </c>
      <c r="F30" s="111">
        <f t="shared" si="0"/>
        <v>5.79</v>
      </c>
    </row>
    <row r="31" spans="1:6" x14ac:dyDescent="0.25">
      <c r="A31" s="3">
        <v>25</v>
      </c>
      <c r="B31" s="106" t="s">
        <v>34</v>
      </c>
      <c r="C31" s="107">
        <f t="shared" si="1"/>
        <v>1034.04</v>
      </c>
      <c r="D31" s="108">
        <f t="shared" si="3"/>
        <v>0.19</v>
      </c>
      <c r="E31" s="108">
        <f t="shared" si="3"/>
        <v>3.41</v>
      </c>
      <c r="F31" s="108">
        <f t="shared" si="0"/>
        <v>6.78</v>
      </c>
    </row>
    <row r="32" spans="1:6" x14ac:dyDescent="0.25">
      <c r="A32" s="3">
        <v>26</v>
      </c>
      <c r="B32" s="109" t="s">
        <v>35</v>
      </c>
      <c r="C32" s="110">
        <f t="shared" si="1"/>
        <v>1011.38</v>
      </c>
      <c r="D32" s="111">
        <f t="shared" si="3"/>
        <v>-0.02</v>
      </c>
      <c r="E32" s="111">
        <f t="shared" si="3"/>
        <v>1.52</v>
      </c>
      <c r="F32" s="111">
        <f t="shared" si="0"/>
        <v>6.4</v>
      </c>
    </row>
    <row r="33" spans="1:6" x14ac:dyDescent="0.25">
      <c r="A33" s="3">
        <v>27</v>
      </c>
      <c r="B33" s="109" t="s">
        <v>36</v>
      </c>
      <c r="C33" s="110">
        <f t="shared" si="1"/>
        <v>1116.17</v>
      </c>
      <c r="D33" s="111">
        <f t="shared" si="3"/>
        <v>0.71</v>
      </c>
      <c r="E33" s="111">
        <f t="shared" si="3"/>
        <v>5.76</v>
      </c>
      <c r="F33" s="111">
        <f t="shared" si="0"/>
        <v>7.09</v>
      </c>
    </row>
    <row r="34" spans="1:6" x14ac:dyDescent="0.25">
      <c r="A34" s="3">
        <v>28</v>
      </c>
      <c r="B34" s="109" t="s">
        <v>37</v>
      </c>
      <c r="C34" s="110">
        <f t="shared" si="1"/>
        <v>992.93</v>
      </c>
      <c r="D34" s="111">
        <f t="shared" si="3"/>
        <v>0.01</v>
      </c>
      <c r="E34" s="111">
        <f t="shared" si="3"/>
        <v>4.29</v>
      </c>
      <c r="F34" s="111">
        <f t="shared" si="0"/>
        <v>7.15</v>
      </c>
    </row>
    <row r="35" spans="1:6" x14ac:dyDescent="0.25">
      <c r="A35" s="3">
        <v>29</v>
      </c>
      <c r="B35" s="106" t="s">
        <v>38</v>
      </c>
      <c r="C35" s="107">
        <f t="shared" si="1"/>
        <v>1000.06</v>
      </c>
      <c r="D35" s="108">
        <f t="shared" si="3"/>
        <v>0.03</v>
      </c>
      <c r="E35" s="108">
        <f t="shared" si="3"/>
        <v>2.4900000000000002</v>
      </c>
      <c r="F35" s="108">
        <f t="shared" si="0"/>
        <v>5.22</v>
      </c>
    </row>
    <row r="36" spans="1:6" x14ac:dyDescent="0.25">
      <c r="A36" s="3">
        <v>30</v>
      </c>
      <c r="B36" s="109" t="s">
        <v>39</v>
      </c>
      <c r="C36" s="110">
        <f t="shared" si="1"/>
        <v>1018.29</v>
      </c>
      <c r="D36" s="111">
        <f t="shared" si="3"/>
        <v>-0.02</v>
      </c>
      <c r="E36" s="111">
        <f t="shared" si="3"/>
        <v>6.32</v>
      </c>
      <c r="F36" s="111">
        <f t="shared" si="0"/>
        <v>6.84</v>
      </c>
    </row>
    <row r="37" spans="1:6" x14ac:dyDescent="0.25">
      <c r="A37" s="3">
        <v>31</v>
      </c>
      <c r="B37" s="109" t="s">
        <v>40</v>
      </c>
      <c r="C37" s="110">
        <f t="shared" si="1"/>
        <v>987.17</v>
      </c>
      <c r="D37" s="111">
        <f t="shared" si="3"/>
        <v>0.11</v>
      </c>
      <c r="E37" s="111">
        <f t="shared" si="3"/>
        <v>0.69</v>
      </c>
      <c r="F37" s="111">
        <f t="shared" si="0"/>
        <v>4.87</v>
      </c>
    </row>
    <row r="38" spans="1:6" x14ac:dyDescent="0.25">
      <c r="A38" s="3">
        <v>32</v>
      </c>
      <c r="B38" s="109" t="s">
        <v>41</v>
      </c>
      <c r="C38" s="110">
        <f t="shared" si="1"/>
        <v>981.56</v>
      </c>
      <c r="D38" s="111">
        <f t="shared" si="3"/>
        <v>-0.04</v>
      </c>
      <c r="E38" s="111">
        <f t="shared" si="3"/>
        <v>2.41</v>
      </c>
      <c r="F38" s="111">
        <f t="shared" si="0"/>
        <v>6.32</v>
      </c>
    </row>
    <row r="39" spans="1:6" x14ac:dyDescent="0.25">
      <c r="A39" s="3">
        <v>33</v>
      </c>
      <c r="B39" s="115" t="s">
        <v>42</v>
      </c>
      <c r="C39" s="116">
        <f t="shared" si="1"/>
        <v>1030.6400000000001</v>
      </c>
      <c r="D39" s="117">
        <f t="shared" si="3"/>
        <v>0.05</v>
      </c>
      <c r="E39" s="117">
        <f t="shared" si="3"/>
        <v>2.46</v>
      </c>
      <c r="F39" s="117">
        <f t="shared" si="0"/>
        <v>3.21</v>
      </c>
    </row>
    <row r="40" spans="1:6" x14ac:dyDescent="0.25">
      <c r="A40" s="3"/>
      <c r="B40" s="46" t="s">
        <v>104</v>
      </c>
    </row>
    <row r="41" spans="1:6" x14ac:dyDescent="0.25">
      <c r="B41" s="46" t="s">
        <v>105</v>
      </c>
    </row>
    <row r="43" spans="1:6" s="50" customFormat="1" x14ac:dyDescent="0.25">
      <c r="A43" s="3"/>
      <c r="B43" s="3"/>
      <c r="C43" s="3"/>
      <c r="D43" s="3"/>
      <c r="E43" s="3"/>
      <c r="F43" s="3"/>
    </row>
    <row r="44" spans="1:6" s="50" customFormat="1" x14ac:dyDescent="0.25">
      <c r="A44" s="3"/>
      <c r="B44" s="3" t="s">
        <v>111</v>
      </c>
      <c r="C44" s="3" t="s">
        <v>148</v>
      </c>
      <c r="D44" s="3" t="s">
        <v>154</v>
      </c>
      <c r="E44" s="3" t="s">
        <v>155</v>
      </c>
      <c r="F44" s="3" t="s">
        <v>156</v>
      </c>
    </row>
    <row r="45" spans="1:6" s="50" customFormat="1" x14ac:dyDescent="0.25">
      <c r="A45" s="3"/>
      <c r="B45" s="3" t="s">
        <v>74</v>
      </c>
      <c r="C45" s="3">
        <v>67</v>
      </c>
      <c r="D45" s="3">
        <f>C45+3</f>
        <v>70</v>
      </c>
      <c r="E45" s="23" t="str">
        <f>TEXT(VLOOKUP(D45,base_sinapi,2,FALSE),"Mmmm/aa")</f>
        <v>julho/16</v>
      </c>
      <c r="F45" s="3"/>
    </row>
    <row r="46" spans="1:6" s="50" customFormat="1" x14ac:dyDescent="0.25">
      <c r="A46" s="3"/>
      <c r="B46" s="3"/>
      <c r="C46" s="3"/>
      <c r="D46" s="3"/>
      <c r="E46" s="3"/>
      <c r="F46" s="3"/>
    </row>
    <row r="47" spans="1:6" s="50" customFormat="1" x14ac:dyDescent="0.25">
      <c r="A47" s="3"/>
      <c r="B47" s="3"/>
      <c r="C47" s="3"/>
      <c r="D47" s="3"/>
      <c r="E47" s="3"/>
      <c r="F47" s="3"/>
    </row>
    <row r="48" spans="1:6" s="50" customFormat="1" x14ac:dyDescent="0.25">
      <c r="A48" s="3"/>
      <c r="B48" s="3"/>
      <c r="C48" s="3"/>
      <c r="D48" s="3"/>
      <c r="E48" s="3"/>
      <c r="F48" s="3"/>
    </row>
    <row r="49" s="50" customFormat="1" x14ac:dyDescent="0.25"/>
    <row r="50" s="50" customFormat="1" x14ac:dyDescent="0.25"/>
    <row r="51" s="50" customFormat="1" x14ac:dyDescent="0.25"/>
    <row r="52" s="50" customFormat="1" x14ac:dyDescent="0.25"/>
    <row r="53" s="50" customFormat="1" x14ac:dyDescent="0.25"/>
    <row r="54" s="50" customFormat="1" x14ac:dyDescent="0.25"/>
    <row r="55" s="50" customFormat="1" x14ac:dyDescent="0.25"/>
    <row r="56" s="50" customFormat="1" x14ac:dyDescent="0.25"/>
    <row r="57" s="50" customFormat="1" x14ac:dyDescent="0.25"/>
    <row r="58" s="50" customFormat="1" x14ac:dyDescent="0.25"/>
    <row r="59" s="50" customFormat="1" x14ac:dyDescent="0.25"/>
    <row r="60" s="50" customFormat="1" x14ac:dyDescent="0.25"/>
    <row r="61" s="50" customFormat="1" x14ac:dyDescent="0.25"/>
    <row r="62" s="50" customFormat="1" x14ac:dyDescent="0.25"/>
    <row r="63" s="50" customFormat="1" x14ac:dyDescent="0.25"/>
  </sheetData>
  <mergeCells count="2">
    <mergeCell ref="D5:F5"/>
    <mergeCell ref="B5:B6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Drop Down 1">
              <controlPr defaultSize="0" autoLine="0" autoPict="0">
                <anchor moveWithCells="1">
                  <from>
                    <xdr:col>1</xdr:col>
                    <xdr:colOff>76200</xdr:colOff>
                    <xdr:row>0</xdr:row>
                    <xdr:rowOff>142875</xdr:rowOff>
                  </from>
                  <to>
                    <xdr:col>1</xdr:col>
                    <xdr:colOff>1304925</xdr:colOff>
                    <xdr:row>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showGridLines="0" tabSelected="1" topLeftCell="A2" zoomScaleNormal="100" workbookViewId="0">
      <selection activeCell="K17" sqref="K17"/>
    </sheetView>
  </sheetViews>
  <sheetFormatPr defaultRowHeight="15" x14ac:dyDescent="0.25"/>
  <cols>
    <col min="1" max="1" width="10.5703125" customWidth="1"/>
    <col min="2" max="2" width="5" customWidth="1"/>
    <col min="3" max="3" width="13.5703125" customWidth="1"/>
    <col min="4" max="4" width="9.140625" bestFit="1" customWidth="1"/>
    <col min="5" max="5" width="7.7109375" bestFit="1" customWidth="1"/>
    <col min="6" max="6" width="9.28515625" customWidth="1"/>
    <col min="7" max="7" width="11" bestFit="1" customWidth="1"/>
    <col min="8" max="8" width="10.140625" bestFit="1" customWidth="1"/>
    <col min="9" max="9" width="10" bestFit="1" customWidth="1"/>
    <col min="10" max="10" width="7.85546875" customWidth="1"/>
    <col min="11" max="11" width="9.7109375" style="68" bestFit="1" customWidth="1"/>
    <col min="12" max="12" width="13.42578125" style="68" hidden="1" customWidth="1"/>
    <col min="13" max="13" width="9.28515625" style="68" bestFit="1" customWidth="1"/>
    <col min="14" max="14" width="8.5703125" style="68" bestFit="1" customWidth="1"/>
    <col min="15" max="15" width="9.5703125" style="68" bestFit="1" customWidth="1"/>
    <col min="16" max="16" width="9.140625" style="68" bestFit="1" customWidth="1"/>
    <col min="17" max="17" width="11.7109375" style="68" customWidth="1"/>
  </cols>
  <sheetData>
    <row r="1" spans="1:17" ht="34.5" customHeight="1" x14ac:dyDescent="0.25"/>
    <row r="2" spans="1:17" x14ac:dyDescent="0.25">
      <c r="C2" s="24" t="s">
        <v>106</v>
      </c>
    </row>
    <row r="4" spans="1:17" x14ac:dyDescent="0.25">
      <c r="A4" s="132" t="s">
        <v>131</v>
      </c>
      <c r="B4" s="97" t="s">
        <v>130</v>
      </c>
      <c r="C4" s="99"/>
      <c r="D4" s="99"/>
      <c r="E4" s="99"/>
      <c r="F4" s="99"/>
      <c r="G4" s="99"/>
      <c r="H4" s="99"/>
      <c r="I4" s="99"/>
    </row>
    <row r="5" spans="1:17" x14ac:dyDescent="0.25">
      <c r="A5" s="118"/>
      <c r="B5" s="152" t="str">
        <f>PROPER(G23)</f>
        <v>Julho/16</v>
      </c>
      <c r="C5" s="152"/>
      <c r="D5" s="152"/>
      <c r="E5" s="152"/>
      <c r="F5" s="152"/>
      <c r="G5" s="152"/>
      <c r="H5" s="152"/>
      <c r="I5" s="99"/>
      <c r="K5"/>
      <c r="L5"/>
      <c r="M5"/>
      <c r="N5"/>
      <c r="O5"/>
      <c r="P5"/>
      <c r="Q5"/>
    </row>
    <row r="6" spans="1:17" x14ac:dyDescent="0.25">
      <c r="A6" s="21"/>
      <c r="B6" s="153" t="s">
        <v>116</v>
      </c>
      <c r="C6" s="154"/>
      <c r="D6" s="157" t="s">
        <v>119</v>
      </c>
      <c r="E6" s="159" t="s">
        <v>122</v>
      </c>
      <c r="F6" s="159" t="s">
        <v>146</v>
      </c>
      <c r="G6" s="159"/>
      <c r="H6" s="161"/>
      <c r="K6"/>
      <c r="L6"/>
      <c r="M6"/>
      <c r="N6"/>
      <c r="O6"/>
      <c r="P6"/>
      <c r="Q6"/>
    </row>
    <row r="7" spans="1:17" ht="22.5" x14ac:dyDescent="0.25">
      <c r="B7" s="155"/>
      <c r="C7" s="156"/>
      <c r="D7" s="158"/>
      <c r="E7" s="160"/>
      <c r="F7" s="119" t="s">
        <v>143</v>
      </c>
      <c r="G7" s="119" t="s">
        <v>144</v>
      </c>
      <c r="H7" s="120" t="s">
        <v>145</v>
      </c>
      <c r="K7"/>
      <c r="L7"/>
      <c r="M7"/>
      <c r="N7"/>
      <c r="O7"/>
      <c r="P7"/>
      <c r="Q7"/>
    </row>
    <row r="8" spans="1:17" ht="23.25" customHeight="1" x14ac:dyDescent="0.25">
      <c r="B8" s="149" t="s">
        <v>124</v>
      </c>
      <c r="C8" s="121" t="s">
        <v>120</v>
      </c>
      <c r="D8" s="122">
        <f>HLOOKUP(C27,base_sinapi,G22,FALSE)</f>
        <v>475.94</v>
      </c>
      <c r="E8" s="122">
        <f>D8/D10*100</f>
        <v>52.676199752080755</v>
      </c>
      <c r="F8" s="122">
        <f>(HLOOKUP(C27,base_sinapi,$G$22,FALSE)/HLOOKUP(C27,base_sinapi,$G$22-1,FALSE)-1)*100</f>
        <v>-0.60770596220111051</v>
      </c>
      <c r="G8" s="122">
        <f>(HLOOKUP(C27,base_sinapi,$G$22,FALSE)/HLOOKUP(C27,base_sinapi,$G$22-11,FALSE)-1)*100</f>
        <v>1.8707191780821919</v>
      </c>
      <c r="H8" s="122">
        <f>(HLOOKUP(C27,base_sinapi,$G$22,FALSE)/HLOOKUP(C27,base_sinapi,$G$22-$I$23,FALSE)-1)*100</f>
        <v>0.57478551202398975</v>
      </c>
      <c r="K8"/>
      <c r="L8"/>
      <c r="M8"/>
      <c r="N8"/>
      <c r="O8"/>
      <c r="P8"/>
      <c r="Q8"/>
    </row>
    <row r="9" spans="1:17" ht="23.25" customHeight="1" x14ac:dyDescent="0.25">
      <c r="B9" s="149" t="e">
        <f>IF(#REF!="COM desoneração da folha de pagamentos","SINAPI-ES**","SINAPI-ES")</f>
        <v>#REF!</v>
      </c>
      <c r="C9" s="123" t="s">
        <v>121</v>
      </c>
      <c r="D9" s="124">
        <f>HLOOKUP(C28,base_sinapi,G22,FALSE)</f>
        <v>427.58</v>
      </c>
      <c r="E9" s="124">
        <f>D9/D10*100</f>
        <v>47.323800247919252</v>
      </c>
      <c r="F9" s="124">
        <f>(HLOOKUP(C28,base_sinapi,$G$22,FALSE)/HLOOKUP(C28,base_sinapi,$G$22-1,FALSE)-1)*100</f>
        <v>2.155007645259932</v>
      </c>
      <c r="G9" s="124">
        <f>(HLOOKUP(C28,base_sinapi,$G$22,FALSE)/HLOOKUP(C28,base_sinapi,$G$22-11,FALSE)-1)*100</f>
        <v>5.6561812745558271</v>
      </c>
      <c r="H9" s="124">
        <f>(HLOOKUP(C28,base_sinapi,$G$22,FALSE)/HLOOKUP(C28,base_sinapi,$G$22-I23,FALSE)-1)*100</f>
        <v>3.7412655279503104</v>
      </c>
      <c r="I9" s="11"/>
      <c r="K9"/>
      <c r="L9"/>
      <c r="M9"/>
      <c r="N9" s="1"/>
      <c r="O9"/>
      <c r="P9"/>
      <c r="Q9"/>
    </row>
    <row r="10" spans="1:17" ht="23.25" customHeight="1" x14ac:dyDescent="0.25">
      <c r="B10" s="150" t="e">
        <f>IF(#REF!="COM desoneração da folha de pagamentos","SINAPI-ES**","SINAPI-ES")</f>
        <v>#REF!</v>
      </c>
      <c r="C10" s="125" t="s">
        <v>61</v>
      </c>
      <c r="D10" s="126">
        <f>SUM(D8:D9)</f>
        <v>903.52</v>
      </c>
      <c r="E10" s="126">
        <f>D10/D10*100</f>
        <v>100</v>
      </c>
      <c r="F10" s="126">
        <f>HLOOKUP(F29,base_sinapi,$G$22,FALSE)</f>
        <v>0.68</v>
      </c>
      <c r="G10" s="126">
        <f>HLOOKUP(G29,base_sinapi,$G$22,FALSE)</f>
        <v>3.29</v>
      </c>
      <c r="H10" s="126">
        <f>HLOOKUP(H29,base_sinapi,$G$22,FALSE)</f>
        <v>2.4300000000000002</v>
      </c>
      <c r="K10"/>
      <c r="L10"/>
      <c r="M10"/>
      <c r="N10"/>
      <c r="O10"/>
      <c r="P10"/>
      <c r="Q10"/>
    </row>
    <row r="11" spans="1:17" ht="23.25" customHeight="1" x14ac:dyDescent="0.25">
      <c r="B11" s="151" t="s">
        <v>123</v>
      </c>
      <c r="C11" s="127" t="s">
        <v>62</v>
      </c>
      <c r="D11" s="128">
        <f>HLOOKUP($D31,base_cub,$F$22,FALSE)</f>
        <v>603.43727272727267</v>
      </c>
      <c r="E11" s="128">
        <f>D11/D15*100</f>
        <v>44.931855688665721</v>
      </c>
      <c r="F11" s="128">
        <f>HLOOKUP(F31,base_cub,'Tab2'!$F$22,FALSE)*100</f>
        <v>0.59086321493841965</v>
      </c>
      <c r="G11" s="128">
        <f>HLOOKUP(G31,base_cub,'Tab2'!$F$22,FALSE)*100</f>
        <v>10.010258858001798</v>
      </c>
      <c r="H11" s="128">
        <f>HLOOKUP(H31,base_cub,'Tab2'!$F$22,FALSE)*100</f>
        <v>5.7494758575862059</v>
      </c>
      <c r="K11"/>
      <c r="L11"/>
      <c r="M11"/>
      <c r="N11"/>
      <c r="O11"/>
      <c r="P11"/>
      <c r="Q11"/>
    </row>
    <row r="12" spans="1:17" ht="27" customHeight="1" x14ac:dyDescent="0.25">
      <c r="B12" s="149"/>
      <c r="C12" s="121" t="s">
        <v>63</v>
      </c>
      <c r="D12" s="122">
        <f>HLOOKUP($D32,base_cub,$F$22,FALSE)</f>
        <v>665.76454545454544</v>
      </c>
      <c r="E12" s="122">
        <f>D12/D15*100</f>
        <v>49.572735777151117</v>
      </c>
      <c r="F12" s="122">
        <f>HLOOKUP(F32,base_cub,'Tab2'!$F$22,FALSE)*100</f>
        <v>4.7217229283833761</v>
      </c>
      <c r="G12" s="122">
        <f>HLOOKUP(G32,base_cub,'Tab2'!$F$22,FALSE)*100</f>
        <v>5.2872125538231618</v>
      </c>
      <c r="H12" s="122">
        <f>HLOOKUP(H32,base_cub,'Tab2'!$F$22,FALSE)*100</f>
        <v>4.7217229283833761</v>
      </c>
      <c r="K12"/>
      <c r="L12"/>
      <c r="M12"/>
      <c r="N12"/>
      <c r="O12"/>
      <c r="P12"/>
      <c r="Q12"/>
    </row>
    <row r="13" spans="1:17" ht="27" customHeight="1" x14ac:dyDescent="0.25">
      <c r="B13" s="149"/>
      <c r="C13" s="123" t="s">
        <v>76</v>
      </c>
      <c r="D13" s="124">
        <f>HLOOKUP($D33,base_cub,$F$22,FALSE)</f>
        <v>71.084545454545449</v>
      </c>
      <c r="E13" s="124">
        <f>D13/D15*100</f>
        <v>5.2929454019681774</v>
      </c>
      <c r="F13" s="124">
        <f>HLOOKUP(F33,base_cub,'Tab2'!$F$22,FALSE)*100</f>
        <v>0</v>
      </c>
      <c r="G13" s="124">
        <f>HLOOKUP(G33,base_cub,'Tab2'!$F$22,FALSE)*100</f>
        <v>1.3427167982166255</v>
      </c>
      <c r="H13" s="124">
        <f>HLOOKUP(H33,base_cub,'Tab2'!$F$22,FALSE)*100</f>
        <v>0.30659106652639601</v>
      </c>
      <c r="K13"/>
      <c r="L13"/>
      <c r="M13"/>
      <c r="N13"/>
      <c r="O13"/>
      <c r="P13"/>
      <c r="Q13"/>
    </row>
    <row r="14" spans="1:17" ht="23.25" customHeight="1" x14ac:dyDescent="0.25">
      <c r="B14" s="149"/>
      <c r="C14" s="121" t="s">
        <v>77</v>
      </c>
      <c r="D14" s="122">
        <f>HLOOKUP($D34,base_cub,$F$22,FALSE)</f>
        <v>2.7190909090909092</v>
      </c>
      <c r="E14" s="122">
        <f>D14/D15*100</f>
        <v>0.20246313221499138</v>
      </c>
      <c r="F14" s="122">
        <f>HLOOKUP(F34,base_cub,'Tab2'!$F$22,FALSE)*100</f>
        <v>0</v>
      </c>
      <c r="G14" s="122">
        <f>HLOOKUP(G34,base_cub,'Tab2'!$F$22,FALSE)*100</f>
        <v>1.4930437733288171</v>
      </c>
      <c r="H14" s="122">
        <f>HLOOKUP(H34,base_cub,'Tab2'!$F$22,FALSE)*100</f>
        <v>1.4930437733288171</v>
      </c>
      <c r="K14"/>
      <c r="L14"/>
      <c r="M14"/>
      <c r="N14"/>
      <c r="O14"/>
      <c r="P14"/>
      <c r="Q14"/>
    </row>
    <row r="15" spans="1:17" ht="23.25" customHeight="1" x14ac:dyDescent="0.25">
      <c r="B15" s="150"/>
      <c r="C15" s="129" t="s">
        <v>61</v>
      </c>
      <c r="D15" s="130">
        <f>SUM(D11:D14)</f>
        <v>1343.0054545454543</v>
      </c>
      <c r="E15" s="131">
        <f>SUM(E11:E14)</f>
        <v>100.00000000000001</v>
      </c>
      <c r="F15" s="131">
        <f>HLOOKUP(F35,base_cub,'Tab2'!$F$22,FALSE)*100</f>
        <v>2.5631306030948542</v>
      </c>
      <c r="G15" s="131">
        <f>HLOOKUP(G35,base_cub,'Tab2'!$F$22,FALSE)*100</f>
        <v>7.1249048257858716</v>
      </c>
      <c r="H15" s="131">
        <f>HLOOKUP(H35,base_cub,'Tab2'!$F$22,FALSE)*100</f>
        <v>4.9302007111330814</v>
      </c>
      <c r="K15"/>
      <c r="L15"/>
      <c r="M15"/>
      <c r="N15"/>
      <c r="O15"/>
      <c r="P15"/>
      <c r="Q15"/>
    </row>
    <row r="16" spans="1:17" x14ac:dyDescent="0.25">
      <c r="B16" s="95" t="s">
        <v>129</v>
      </c>
      <c r="C16" s="96"/>
      <c r="K16"/>
      <c r="L16"/>
      <c r="M16"/>
      <c r="N16"/>
      <c r="O16"/>
      <c r="P16"/>
      <c r="Q16"/>
    </row>
    <row r="17" spans="1:17" x14ac:dyDescent="0.25">
      <c r="B17" s="95" t="s">
        <v>105</v>
      </c>
      <c r="C17" s="96"/>
      <c r="K17"/>
      <c r="L17"/>
      <c r="M17"/>
      <c r="N17"/>
      <c r="O17"/>
      <c r="P17"/>
      <c r="Q17"/>
    </row>
    <row r="18" spans="1:17" s="50" customFormat="1" x14ac:dyDescent="0.25">
      <c r="B18" s="95" t="s">
        <v>191</v>
      </c>
      <c r="K18" s="76"/>
      <c r="L18" s="76"/>
      <c r="M18" s="76"/>
      <c r="N18" s="76"/>
      <c r="O18" s="76"/>
      <c r="P18" s="76"/>
      <c r="Q18" s="76"/>
    </row>
    <row r="19" spans="1:17" s="37" customFormat="1" x14ac:dyDescent="0.25">
      <c r="K19" s="133"/>
      <c r="L19" s="133"/>
      <c r="M19" s="133"/>
      <c r="N19" s="133"/>
      <c r="O19" s="133"/>
      <c r="P19" s="133"/>
      <c r="Q19" s="133"/>
    </row>
    <row r="20" spans="1:17" s="82" customFormat="1" x14ac:dyDescent="0.25">
      <c r="K20" s="83"/>
      <c r="L20" s="83"/>
      <c r="M20" s="83"/>
      <c r="N20" s="83"/>
      <c r="O20" s="83"/>
      <c r="P20" s="83"/>
      <c r="Q20" s="83"/>
    </row>
    <row r="21" spans="1:17" s="82" customFormat="1" x14ac:dyDescent="0.25">
      <c r="E21" s="82" t="s">
        <v>125</v>
      </c>
      <c r="F21" s="82" t="s">
        <v>126</v>
      </c>
      <c r="G21" s="82" t="s">
        <v>127</v>
      </c>
      <c r="K21" s="83"/>
      <c r="L21" s="83"/>
      <c r="M21" s="83"/>
      <c r="N21" s="83"/>
      <c r="O21" s="83"/>
      <c r="P21" s="83"/>
      <c r="Q21" s="83"/>
    </row>
    <row r="22" spans="1:17" s="82" customFormat="1" x14ac:dyDescent="0.25">
      <c r="E22" s="82">
        <v>20</v>
      </c>
      <c r="F22" s="82">
        <f>E22+16</f>
        <v>36</v>
      </c>
      <c r="G22" s="82">
        <f>E22+50</f>
        <v>70</v>
      </c>
      <c r="I22" s="82" t="s">
        <v>128</v>
      </c>
      <c r="K22" s="83"/>
      <c r="L22" s="83"/>
      <c r="M22" s="83"/>
      <c r="N22" s="83"/>
      <c r="O22" s="83"/>
      <c r="P22" s="83"/>
      <c r="Q22" s="83"/>
    </row>
    <row r="23" spans="1:17" s="82" customFormat="1" x14ac:dyDescent="0.25">
      <c r="F23" s="84" t="str">
        <f>TEXT(VLOOKUP(F22,base_cub,2,FALSE),"Mmmm/aa")</f>
        <v>julho/16</v>
      </c>
      <c r="G23" s="84" t="str">
        <f>TEXT(VLOOKUP(G22,base_sinapi,2,FALSE),"Mmmm/aa")</f>
        <v>julho/16</v>
      </c>
      <c r="I23" s="85">
        <f>MONTH(G23)-1</f>
        <v>6</v>
      </c>
      <c r="K23" s="83"/>
      <c r="L23" s="83"/>
      <c r="M23" s="83"/>
      <c r="N23" s="83"/>
      <c r="O23" s="83"/>
      <c r="P23" s="83"/>
      <c r="Q23" s="83"/>
    </row>
    <row r="24" spans="1:17" s="82" customFormat="1" x14ac:dyDescent="0.25">
      <c r="K24" s="83"/>
      <c r="L24" s="83"/>
      <c r="M24" s="83"/>
      <c r="N24" s="83"/>
      <c r="O24" s="83"/>
      <c r="P24" s="83"/>
      <c r="Q24" s="83"/>
    </row>
    <row r="25" spans="1:17" s="82" customFormat="1" x14ac:dyDescent="0.25">
      <c r="K25" s="83"/>
      <c r="L25" s="83"/>
      <c r="M25" s="83"/>
      <c r="N25" s="83"/>
      <c r="O25" s="83"/>
      <c r="P25" s="83"/>
      <c r="Q25" s="83"/>
    </row>
    <row r="26" spans="1:17" s="82" customFormat="1" x14ac:dyDescent="0.25">
      <c r="F26" s="82" t="s">
        <v>154</v>
      </c>
      <c r="G26" s="82" t="s">
        <v>156</v>
      </c>
      <c r="H26" s="82" t="s">
        <v>155</v>
      </c>
      <c r="K26" s="83"/>
      <c r="L26" s="83"/>
      <c r="M26" s="83"/>
      <c r="N26" s="83"/>
      <c r="O26" s="83"/>
      <c r="P26" s="83"/>
      <c r="Q26" s="83"/>
    </row>
    <row r="27" spans="1:17" s="82" customFormat="1" x14ac:dyDescent="0.25">
      <c r="A27" s="82" t="s">
        <v>149</v>
      </c>
      <c r="B27" s="82">
        <v>22</v>
      </c>
      <c r="C27" s="82" t="str">
        <f>CONCATENATE(A27,B27)</f>
        <v>B22</v>
      </c>
      <c r="K27" s="83"/>
      <c r="L27" s="83"/>
      <c r="M27" s="83"/>
      <c r="N27" s="83"/>
      <c r="O27" s="83"/>
      <c r="P27" s="83"/>
      <c r="Q27" s="83"/>
    </row>
    <row r="28" spans="1:17" s="82" customFormat="1" x14ac:dyDescent="0.25">
      <c r="A28" s="82" t="s">
        <v>150</v>
      </c>
      <c r="B28" s="82">
        <v>22</v>
      </c>
      <c r="C28" s="82" t="str">
        <f>CONCATENATE(A28,B28)</f>
        <v>C22</v>
      </c>
      <c r="K28" s="83"/>
      <c r="L28" s="83"/>
      <c r="M28" s="83"/>
      <c r="N28" s="83"/>
      <c r="O28" s="83"/>
      <c r="P28" s="83"/>
      <c r="Q28" s="83"/>
    </row>
    <row r="29" spans="1:17" s="82" customFormat="1" x14ac:dyDescent="0.25">
      <c r="A29" s="82" t="s">
        <v>148</v>
      </c>
      <c r="B29" s="82">
        <v>22</v>
      </c>
      <c r="C29" s="82" t="str">
        <f>CONCATENATE(A29,B29)</f>
        <v>A22</v>
      </c>
      <c r="F29" s="82" t="str">
        <f>CONCATENATE(F$26,$B$27)</f>
        <v>G22</v>
      </c>
      <c r="G29" s="82" t="str">
        <f>CONCATENATE(G$26,$B$27)</f>
        <v>I22</v>
      </c>
      <c r="H29" s="82" t="str">
        <f>CONCATENATE(H$26,$B$27)</f>
        <v>H22</v>
      </c>
      <c r="K29" s="83"/>
      <c r="L29" s="83"/>
      <c r="M29" s="83"/>
      <c r="N29" s="83"/>
      <c r="O29" s="83"/>
      <c r="P29" s="83"/>
      <c r="Q29" s="83"/>
    </row>
    <row r="30" spans="1:17" s="82" customFormat="1" x14ac:dyDescent="0.25">
      <c r="K30" s="83"/>
      <c r="L30" s="83"/>
      <c r="M30" s="83"/>
      <c r="N30" s="83"/>
      <c r="O30" s="83"/>
      <c r="P30" s="83"/>
      <c r="Q30" s="83"/>
    </row>
    <row r="31" spans="1:17" s="82" customFormat="1" x14ac:dyDescent="0.25">
      <c r="D31" s="82">
        <v>3</v>
      </c>
      <c r="F31" s="82">
        <f>D31+5</f>
        <v>8</v>
      </c>
      <c r="G31" s="82">
        <v>18</v>
      </c>
      <c r="H31" s="82">
        <v>13</v>
      </c>
      <c r="K31" s="83"/>
      <c r="L31" s="83"/>
      <c r="M31" s="83"/>
      <c r="N31" s="83"/>
      <c r="O31" s="83"/>
      <c r="P31" s="83"/>
      <c r="Q31" s="83"/>
    </row>
    <row r="32" spans="1:17" s="82" customFormat="1" x14ac:dyDescent="0.25">
      <c r="D32" s="82">
        <v>4</v>
      </c>
      <c r="F32" s="82">
        <f>D32+5</f>
        <v>9</v>
      </c>
      <c r="G32" s="82">
        <v>19</v>
      </c>
      <c r="H32" s="82">
        <v>14</v>
      </c>
      <c r="K32" s="83"/>
      <c r="L32" s="83"/>
      <c r="M32" s="83"/>
      <c r="N32" s="83"/>
      <c r="O32" s="83"/>
      <c r="P32" s="83"/>
      <c r="Q32" s="83"/>
    </row>
    <row r="33" spans="4:17" s="82" customFormat="1" x14ac:dyDescent="0.25">
      <c r="D33" s="82">
        <v>5</v>
      </c>
      <c r="F33" s="82">
        <f t="shared" ref="F33:F35" si="0">D33+5</f>
        <v>10</v>
      </c>
      <c r="G33" s="82">
        <v>20</v>
      </c>
      <c r="H33" s="82">
        <v>15</v>
      </c>
      <c r="K33" s="83"/>
      <c r="L33" s="83"/>
      <c r="M33" s="83"/>
      <c r="N33" s="83"/>
      <c r="O33" s="83"/>
      <c r="P33" s="83"/>
      <c r="Q33" s="83"/>
    </row>
    <row r="34" spans="4:17" s="82" customFormat="1" x14ac:dyDescent="0.25">
      <c r="D34" s="82">
        <v>6</v>
      </c>
      <c r="F34" s="82">
        <f t="shared" si="0"/>
        <v>11</v>
      </c>
      <c r="G34" s="82">
        <v>21</v>
      </c>
      <c r="H34" s="82">
        <v>16</v>
      </c>
      <c r="K34" s="83"/>
      <c r="L34" s="83"/>
      <c r="M34" s="83"/>
      <c r="N34" s="83"/>
      <c r="O34" s="83"/>
      <c r="P34" s="83"/>
      <c r="Q34" s="83"/>
    </row>
    <row r="35" spans="4:17" s="82" customFormat="1" x14ac:dyDescent="0.25">
      <c r="D35" s="82">
        <v>7</v>
      </c>
      <c r="F35" s="82">
        <f t="shared" si="0"/>
        <v>12</v>
      </c>
      <c r="G35" s="82">
        <v>22</v>
      </c>
      <c r="H35" s="82">
        <v>17</v>
      </c>
      <c r="K35" s="83"/>
      <c r="L35" s="83"/>
      <c r="M35" s="83"/>
      <c r="N35" s="83"/>
      <c r="O35" s="83"/>
      <c r="P35" s="83"/>
      <c r="Q35" s="83"/>
    </row>
    <row r="36" spans="4:17" s="82" customFormat="1" x14ac:dyDescent="0.25">
      <c r="K36" s="83"/>
      <c r="L36" s="83"/>
      <c r="M36" s="83"/>
      <c r="N36" s="83"/>
      <c r="O36" s="83"/>
      <c r="P36" s="83"/>
      <c r="Q36" s="83"/>
    </row>
    <row r="37" spans="4:17" s="82" customFormat="1" x14ac:dyDescent="0.25">
      <c r="K37" s="83"/>
      <c r="L37" s="83"/>
      <c r="M37" s="83"/>
      <c r="N37" s="83"/>
      <c r="O37" s="83"/>
      <c r="P37" s="83"/>
      <c r="Q37" s="83"/>
    </row>
    <row r="38" spans="4:17" s="82" customFormat="1" x14ac:dyDescent="0.25">
      <c r="K38" s="83"/>
      <c r="L38" s="83"/>
      <c r="M38" s="83"/>
      <c r="N38" s="83"/>
      <c r="O38" s="83"/>
      <c r="P38" s="83"/>
      <c r="Q38" s="83"/>
    </row>
    <row r="39" spans="4:17" s="82" customFormat="1" x14ac:dyDescent="0.25">
      <c r="K39" s="83"/>
      <c r="L39" s="83"/>
      <c r="M39" s="83"/>
      <c r="N39" s="83"/>
      <c r="O39" s="83"/>
      <c r="P39" s="83"/>
      <c r="Q39" s="83"/>
    </row>
    <row r="40" spans="4:17" s="82" customFormat="1" x14ac:dyDescent="0.25">
      <c r="K40" s="83"/>
      <c r="L40" s="83"/>
      <c r="M40" s="83"/>
      <c r="N40" s="83"/>
      <c r="O40" s="83"/>
      <c r="P40" s="83"/>
      <c r="Q40" s="83"/>
    </row>
    <row r="41" spans="4:17" s="82" customFormat="1" x14ac:dyDescent="0.25">
      <c r="K41" s="83"/>
      <c r="L41" s="83"/>
      <c r="M41" s="83"/>
      <c r="N41" s="83"/>
      <c r="O41" s="83"/>
      <c r="P41" s="83"/>
      <c r="Q41" s="83"/>
    </row>
    <row r="42" spans="4:17" s="82" customFormat="1" x14ac:dyDescent="0.25">
      <c r="K42" s="83"/>
      <c r="L42" s="83"/>
      <c r="M42" s="83"/>
      <c r="N42" s="83"/>
      <c r="O42" s="83"/>
      <c r="P42" s="83"/>
      <c r="Q42" s="83"/>
    </row>
    <row r="43" spans="4:17" s="82" customFormat="1" x14ac:dyDescent="0.25">
      <c r="K43" s="83"/>
      <c r="L43" s="83"/>
      <c r="M43" s="83"/>
      <c r="N43" s="83"/>
      <c r="O43" s="83"/>
      <c r="P43" s="83"/>
      <c r="Q43" s="83"/>
    </row>
    <row r="44" spans="4:17" s="82" customFormat="1" x14ac:dyDescent="0.25">
      <c r="K44" s="83"/>
      <c r="L44" s="83"/>
      <c r="M44" s="83"/>
      <c r="N44" s="83"/>
      <c r="O44" s="83"/>
      <c r="P44" s="83"/>
      <c r="Q44" s="83"/>
    </row>
    <row r="45" spans="4:17" s="82" customFormat="1" x14ac:dyDescent="0.25">
      <c r="K45" s="83"/>
      <c r="L45" s="83"/>
      <c r="M45" s="83"/>
      <c r="N45" s="83"/>
      <c r="O45" s="83"/>
      <c r="P45" s="83"/>
      <c r="Q45" s="83"/>
    </row>
    <row r="46" spans="4:17" s="82" customFormat="1" x14ac:dyDescent="0.25">
      <c r="K46" s="83"/>
      <c r="L46" s="83"/>
      <c r="M46" s="83"/>
      <c r="N46" s="83"/>
      <c r="O46" s="83"/>
      <c r="P46" s="83"/>
      <c r="Q46" s="83"/>
    </row>
    <row r="47" spans="4:17" s="82" customFormat="1" x14ac:dyDescent="0.25">
      <c r="K47" s="83"/>
      <c r="L47" s="83"/>
      <c r="M47" s="83"/>
      <c r="N47" s="83"/>
      <c r="O47" s="83"/>
      <c r="P47" s="83"/>
      <c r="Q47" s="83"/>
    </row>
    <row r="48" spans="4:17" s="82" customFormat="1" x14ac:dyDescent="0.25">
      <c r="K48" s="83"/>
      <c r="L48" s="83"/>
      <c r="M48" s="83"/>
      <c r="N48" s="83"/>
      <c r="O48" s="83"/>
      <c r="P48" s="83"/>
      <c r="Q48" s="83"/>
    </row>
    <row r="49" spans="1:17" s="82" customFormat="1" x14ac:dyDescent="0.25">
      <c r="K49" s="83"/>
      <c r="L49" s="83"/>
      <c r="M49" s="83"/>
      <c r="N49" s="83"/>
      <c r="O49" s="83"/>
      <c r="P49" s="83"/>
      <c r="Q49" s="83"/>
    </row>
    <row r="50" spans="1:17" s="82" customFormat="1" x14ac:dyDescent="0.25">
      <c r="K50" s="83"/>
      <c r="L50" s="83"/>
      <c r="M50" s="83"/>
      <c r="N50" s="83"/>
      <c r="O50" s="83"/>
      <c r="P50" s="83"/>
      <c r="Q50" s="83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81"/>
      <c r="L51" s="81"/>
      <c r="M51" s="81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81"/>
      <c r="L52" s="81"/>
      <c r="M52" s="81"/>
    </row>
  </sheetData>
  <mergeCells count="7">
    <mergeCell ref="B8:B10"/>
    <mergeCell ref="B11:B15"/>
    <mergeCell ref="B5:H5"/>
    <mergeCell ref="B6:C7"/>
    <mergeCell ref="D6:D7"/>
    <mergeCell ref="E6:E7"/>
    <mergeCell ref="F6:H6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Drop Down 1">
              <controlPr defaultSize="0" autoLine="0" autoPict="0">
                <anchor mov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1</xdr:col>
                    <xdr:colOff>304800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D1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2 7 0 c 0 b 1 - b a 9 e - 4 f 4 b - 9 c 5 f - 9 c 8 9 3 8 8 6 3 8 b 1 "   s q m i d = " f b b c d f 5 0 - e f 2 c - 4 6 0 b - 9 9 6 7 - e e b 5 a 6 0 9 1 e 3 3 "   x m l n s = " h t t p : / / s c h e m a s . m i c r o s o f t . c o m / D a t a M a s h u p " > A A A A A B k M A A B Q S w M E F A A C A A g A V E 3 o S L 4 a e 1 W r A A A A + g A A A B I A H A B D b 2 5 m a W c v U G F j a 2 F n Z S 5 4 b W w g o h g A K K A U A A A A A A A A A A A A A A A A A A A A A A A A A A A A h Y 9 N D o I w F I S v Q r r n t a X 4 R x 4 l 0 a 0 k R h P j l k C F R i g E i n A 3 F x 7 J K 2 i i G H f u Z r 5 8 i 5 n H 7 Y 7 R W J X O V b W d r k 1 I O D D i K J P W m T Z 5 S H p 7 d p c k k r h L 0 k u S K + c l m y 4 Y u y w k h b V N Q O k w D D A I q N u c e o x x e o q 3 h 7 R Q V U K + s v 4 v u 9 p 0 N j G p I h K P 7 z H S A + G D L x Y e 8 L l A O m G M t Z k y h x k I b z U H h v Q H 4 6 Y v b d 8 q 2 V h 3 v U c 6 V a S f H / I J U E s D B B Q A A g A I A F R N 6 E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T e h I p 2 O w b w w J A A A h n A A A E w A c A E Z v c m 1 1 b G F z L 1 N l Y 3 R p b 2 4 x L m 0 g o h g A K K A U A A A A A A A A A A A A A A A A A A A A A A A A A A A A z Z t R b 9 s 2 E M f f A + Q 7 C C 4 Q O I D j 1 M n a r i u M I X X X F s O a B o m 7 D R i G g Z b Y h J g k a p T s b g 3 6 Y b o 9 F C u Q l 2 F P e 5 y / 2 E 5 K s t q V K / M c 3 t E B W i e y z P / x e D z d / W D m M i y U T o O T y 9 f e g 8 2 N z Y 3 8 T B g Z B b d a Q z G K Z d B r B f 0 g l s X m R g A / j 3 V a S L j w n R x 1 j 8 S p b J e / D M q L a Z G 3 W 2 d F k X 2 x u / v q 1 a t u r i I j u m p 0 K r u n e t I d m d 1 R J H Y L M Z K x 2 M 2 M h t / i r s i z L 1 X / a C v s 7 + 3 d v 7 s 1 T l X R v 7 2 V 6 U l / f 0 t n a a + / t / U 8 C 4 c q 0 4 d q U s B f q U 5 k X 6 f w W g i j I 5 F V f 8 F Y l w O k 5 V 2 3 t 7 T J Y I B f i v F + f + 8 e D D S B T 2 Y 6 g / 9 h 0 L 3 q h k m / V 9 6 w 1 7 + z l c t J / 7 P P 4 a 2 s / / J u e c c + 3 C H y U K Y R z K o S y G X W v 9 O 7 t w 9 v m 7 Q a L A U B M G 0 g j C j / N j q 8 H L A H L y F M M i w / F s k w 6 d + / 3 9 r e 7 l y 6 7 5 E o R A / c V 7 n x v P f m h / L C j 1 d v g s d h o s F B X E g j I l 3 6 v V q C 7 t C I N H + p T T L Q 8 T h J h 7 9 l M m 9 X Q 3 X O z 1 t P p Y i k a X W C A q 4 H h f y 1 e N M J z l v P p u / z 2 s V v h V H T t x M Z B 9 8 H D 4 3 I V d w J n s D o k Q y O 5 a m a / q E D G b x 4 H A z G e a G D Z P p n p O D l 3 7 + C n S D R M h J B q I 0 p n R K 0 j 6 V Q + f b V K A x C h 9 o U k k H n W K f R 9 O 9 U C Q a t g 9 B w T O k g E a 9 1 K j j C 4 V g b o R I O 3 x 0 J M 3 3 L 4 7 y M R W i o Q 5 E W K u V Y J t h M k c x Z 9 t M z y J D p G X y Q I y a U G E 8 v G I Q G k i n 6 j u G G q x E i z Z Y D Y W + J 6 c W I Z R t L k 4 p k N A 4 5 4 u M g F q e a J Q + e S H O q M o 6 1 e i j O W J 5 V J 2 O 2 j K H g W R U 8 g S J I c S z V V 3 k 2 v T A K 7 j 6 B / M s R h u W m h k 9 / L V K p D I f g S f m Z I z G O W c T G H O V g m a J S l h R c R o U I B l B u G w h M 9 p z P 4 8 4 B / G X 0 z n O 2 o q A o 5 6 j z X P P N c U a U Q e 2 J h g E 5 8 t c j l R d V + n o s o Q 8 U T j 0 Z 6 g R a 3 U o u E d C W K h F z t o I o e e f F E U q d p G 1 E W e C 6 m c S J E 7 S Y S P 8 7 b z x R + s 7 b U a z 7 H T e p K H m S 1 h W 7 + Z 2 X p y g D S N p c X A Q 6 b 3 5 R 8 u 5 b Y t z + p 2 2 U s b n A e f u M M 4 C k q c Z l J P e t N k q f o A H H F U O u 2 3 L c 7 N 0 3 6 7 h s S N T C o 4 w g b O z R q Y m m 3 c f F B A k E Q I a l v / a A A B j g 5 k 6 G E W 7 w n P S 5 I F T I A V m 2 U Y K I V U 3 x Z o N 7 a I G S 5 0 I Z c N 9 O J H f 0 y A h f O M P K B N I y 1 s o C c q x h Z Q U l 2 r A z g B h v W K 4 F K e K w s o E U c 9 g u B S H q s D K B H H f Y J g f S I t / K C H L s Y R e V p O j D y g R a / G G X H / g Q i G 2 u I M U g d k a Q o x C 7 r E W L Q 6 x s I E Y i d k U V J R a x 8 w I t G r H L m g x 4 x M o Q J k R i n b 7 o M Y l d j J C j E s t Q 9 d t + E C M T O x + w Y J M V n q + + F 4 c D n 1 i W g F w I B W u O V z t o U Y q V C Z Q 4 J Z 3 + k 0 i j g + l F G q k Q N A / n L 1 D w k + W a z o v e 5 Z I k h G S 5 r G s k Y q F I w E B s 3 O s c e i w X d U 4 5 r L z r G G s s 1 y T h G F a b 1 H k J v l y V h F R Y h J J z N L F c 0 z 2 L s N i n t P D B a s 8 6 p w 0 W q i R 4 w S J d u O c J y 0 U J A I J F G e G a G F j M 0 z 0 i s M h P R E x g u T I h B L D L G z R d v 8 U 6 k 7 T 5 N v H F X B Y T N P I W s y T r 3 L F P I 3 Z / U / X m N l U O Z T O O 0 u c V d t 9 u L 9 f k P 3 n h o + t e 1 R K m 7 + B 6 6 t B X N Y b n l I a f b n 7 1 B W I 6 u + G h 8 7 / B + r C c 6 P B E C W 6 Q V J i + 2 e y J K K w c u E y n P 3 z Q h 5 X z i o 8 z I X 5 I x c q 2 M J 4 U 8 U I 1 V j W F 7 f y I B w K y s k + 4 T p X 4 o y W r 2 s N + 1 s Q n W V k 5 f s i / V o G L 5 r V o k 9 j O p f g k N m 6 e 4 G u y Y r w H V 3 w z H w d W r Y M 5 X C d b 1 o c a z X 9 F x D c 5 w l r D + P X l N S B I W I P 4 D s T 4 J 0 n 4 x W I 8 J u O Z K K 2 w V m y H Z 9 a A L K 2 Q d B i / H L 4 G h A k d z I w H b X y T J n T e 8 X X 8 x j 9 x Q t v D f C j H O 3 n C m s N 6 V M c z g U L 7 h v M A z 3 q Q K K x N X o 7 1 r A u R Q s c T O Z X C R / j a t G G s R 4 D W h V D d 7 M m / R q v H f 0 Z o n W j V D S x b F 5 M 4 D x H 5 J V c T + K i Y v i t v y a Q J w c C x i I O 0 v O t 9 H r S P / r 9 G A a o Q 4 s 7 r e o Q 2 C Y Z C 6 L u m T h h p A s i E 8 r x z p o R Q d 4 6 Q c I 5 3 T I w Q 4 i S A C L f Z n f c a C H k S / I O J O + e 0 B y H u H u 5 g 9 j s t y 8 H t f e f o B i N P Q m o w + c c 9 m E G o E 3 A Y T K H j G r t g Z u 6 e s m A y H x F U Q Z h A y F C Q i Y g G m W B i g Y S Q o I L R V 7 l P w D 8 w 8 y b D H S s / C / 0 t B R X M Q B V k l O x i N U M 8 W e C e T C D E v Y A I A f 9 8 c Y i a N l 9 J W p P m p R A 1 e T Y I U V f m Z B A L 3 M 6 H I G r i f A R i k d e 5 A E R N m 5 c / L N r k f E V 4 T Z 2 X P t R D j g 8 + 1 L Q Z 2 U N 9 n 3 t C D 4 v 2 P B 9 5 q K v z g o d 6 2 m H k D j V x T u x Q L 2 v Y q E N 9 3 o z Q o Z 7 v u J l D z Q I f y G F h / m E m D v U 4 4 A U O C + L Q U 1 n P i R v q s + a n D U u e f t 7 W g Z 0 1 L K i + v K C G J j v 8 G M A I G m r a / J x B J r D a r 2 W Q y F x 6 + t p D g w l M 1 W i D B Y z w o c E K H g b R Z A A b i m h c C y Y i 0 W A D E 5 h o X g o W P t F g A i O m a E 4 O T N V 7 g x G M 0 K I p K p n Y R Y M J X A i j K T / 4 I B n N u Y I J a D Q Z w c g 1 m r I W F 9 5 o s I G N c j Q V V T y w o 8 k L X M y j K W u y o o 8 G Q 9 g J y J L 0 x Q l C m m K E k Y c 0 h q r f 9 o O N j j T 5 g B m S W D 9 f f S 8 O L z J p L A H 5 y Y m d O V 7 t 4 O I o D S Y 0 4 p Q 3 2 5 3 N j Q B + b r U G O h 6 X D 6 R j m e i J i q B M C f r B U I x i 2 a 0 u y f K G J M 3 b t 1 p D l W k o Z g o Y L g L / n r e e S g F j t 2 Z G + 0 a l Z z D Y E e z X U G X w h F s 0 7 s n P K m s v U u 7 0 P o w E t 8 p Y B E N w T 5 7 p v B A f P n 9 9 T b a b B W c m C Y N N 3 4 n 4 T J e 3 6 u o G P W N R d a 2 Q l / O p p l p T X + S x V C f w i X m X Q c E 5 4 7 J P C H f O z 1 v P p u / L C P k Q F K 0 q R s r L P / X K N 8 q Q 0 L B w i 1 b r s A y E R y q d / p 6 o c N a A F 2 m m J r p 4 X p x J M 2 N G 3 e S 5 e J y T g 9 8 P I H R G 4 6 o m g J t i b W a m P x c F v Y 9 W 5 a U 2 y a X s E I J t V v p j i 0 s X z M h U s R m J Q i 6 O z W u z e 5 9 2 9 U d 2 f T T + p b u v d m E 5 o e u Z y X z O w X O j 7 F n P b t b C U v l 6 6 K u J p e N k J A 3 o b G 6 o 9 B N S D / 4 D U E s B A i 0 A F A A C A A g A V E 3 o S L 4 a e 1 W r A A A A + g A A A B I A A A A A A A A A A A A A A A A A A A A A A E N v b m Z p Z y 9 Q Y W N r Y W d l L n h t b F B L A Q I t A B Q A A g A I A F R N 6 E g P y u m r p A A A A O k A A A A T A A A A A A A A A A A A A A A A A P c A A A B b Q 2 9 u d G V u d F 9 U e X B l c 1 0 u e G 1 s U E s B A i 0 A F A A C A A g A V E 3 o S K d j s G 8 M C Q A A I Z w A A B M A A A A A A A A A A A A A A A A A 6 A E A A E Z v c m 1 1 b G F z L 1 N l Y 3 R p b 2 4 x L m 1 Q S w U G A A A A A A M A A w D C A A A A Q Q s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g 8 A A A A A A A A 8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x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E 3 O D I i I C 8 + P E V u d H J 5 I F R 5 c G U 9 I k Z p b G x F c n J v c k N v d W 5 0 I i B W Y W x 1 Z T 0 i b D A i I C 8 + P E V u d H J 5 I F R 5 c G U 9 I k Z p b G x D b 2 x 1 b W 5 U e X B l c y I g V m F s d W U 9 I n N B Q U F K Q l E 9 P S I g L z 4 8 R W 5 0 c n k g V H l w Z T 0 i R m l s b E N v b H V t b k 5 h b W V z I i B W Y W x 1 Z T 0 i c 1 s m c X V v d D t W Y X J p w 6 F 2 Z W w m c X V v d D s s J n F 1 b 3 Q 7 U m V n a W 9 h b C Z x d W 9 0 O y w m c X V v d D t N w 6 p z J n F 1 b 3 Q 7 L C Z x d W 9 0 O 1 Z h b G 9 y Z X M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R d W V y e U l E I i B W Y W x 1 Z T 0 i c z R k N 2 U 2 Y T R i L W U 3 N m U t N D Q z N y 0 5 N z E 3 L T N h M T c w Z D d h O D F k Y y I g L z 4 8 R W 5 0 c n k g V H l w Z T 0 i R m l s b E x h c 3 R V c G R h d G V k I i B W Y W x 1 Z T 0 i Z D I w M T Y t M D c t M D h U M T I 6 N D I 6 N D E u M T A 3 N D g 2 O F o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Q 2 9 s d W 5 h c y B O w 6 N v I E R p b s O i b W l j Y X M u e 1 Z h c m n D o X Z l b C w w f S Z x d W 9 0 O y w m c X V v d D t T Z W N 0 a W 9 u M S 9 U Y W J s Z S A x L 0 N v b H V u Y X M g T s O j b y B E a W 7 D o m 1 p Y 2 F z L n t S Z W d p b 2 F s L D F 9 J n F 1 b 3 Q 7 L C Z x d W 9 0 O 1 N l Y 3 R p b 2 4 x L 1 R h Y m x l I D E v V G l w b y B B b H R l c m F k b z E u e 0 F 0 c m l i d X R v L D J 9 J n F 1 b 3 Q 7 L C Z x d W 9 0 O 1 N l Y 3 R p b 2 4 x L 1 R h Y m x l I D E v V G l w b y B B b H R l c m F k b z I u e 1 Z h b G 9 y Z X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M S 9 D b 2 x 1 b m F z I E 7 D o 2 8 g R G l u w 6 J t a W N h c y 5 7 V m F y a c O h d m V s L D B 9 J n F 1 b 3 Q 7 L C Z x d W 9 0 O 1 N l Y 3 R p b 2 4 x L 1 R h Y m x l I D E v Q 2 9 s d W 5 h c y B O w 6 N v I E R p b s O i b W l j Y X M u e 1 J l Z 2 l v Y W w s M X 0 m c X V v d D s s J n F 1 b 3 Q 7 U 2 V j d G l v b j E v V G F i b G U g M S 9 U a X B v I E F s d G V y Y W R v M S 5 7 Q X R y a W J 1 d G 8 s M n 0 m c X V v d D s s J n F 1 b 3 Q 7 U 2 V j d G l v b j E v V G F i b G U g M S 9 U a X B v I E F s d G V y Y W R v M i 5 7 V m F s b 3 J l c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x p b m h h c y U y M F B y a W 5 j a X B h a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V G F i Z W x h J T I w V H J h b n N w b 3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Q 2 9 s d W 5 h c y U y M F J l b m 9 t Z W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L J u v Z J J O U K T 0 x 8 X V L s W u Q A A A A A C A A A A A A A D Z g A A w A A A A B A A A A D n 2 t 9 g 1 q T 1 I x s R w 1 e w 9 g + f A A A A A A S A A A C g A A A A E A A A A N X n w A M / U 8 D P T 4 n 2 y 6 E 8 N / h Q A A A A 7 i j e f q M S f I H w X 9 h D F S W N w r B p S V H t u R 0 3 I Y 3 L S A I 9 a h 8 g p U c 4 O M M C / x 3 E u g b 5 e y M 2 L b t c n 3 X F K Q r V 9 C h D b J h b G T c 7 i y K Q k 8 8 L f + X P 2 P k Z n n 4 U A A A A 2 T S J 5 T X X x U u i F X q L n K 5 H d r f 7 Y I s = < / D a t a M a s h u p > 
</file>

<file path=customXml/itemProps1.xml><?xml version="1.0" encoding="utf-8"?>
<ds:datastoreItem xmlns:ds="http://schemas.openxmlformats.org/officeDocument/2006/customXml" ds:itemID="{766D6998-09A3-4DE8-AD16-4BB3D3412F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Índice</vt:lpstr>
      <vt:lpstr>G1</vt:lpstr>
      <vt:lpstr>G2-3</vt:lpstr>
      <vt:lpstr>G4</vt:lpstr>
      <vt:lpstr>G5</vt:lpstr>
      <vt:lpstr>G6</vt:lpstr>
      <vt:lpstr>Tab1</vt:lpstr>
      <vt:lpstr>Tab2</vt:lpstr>
      <vt:lpstr>Dados&gt;&gt;</vt:lpstr>
      <vt:lpstr>Nomes</vt:lpstr>
      <vt:lpstr>sinapi</vt:lpstr>
      <vt:lpstr>cub</vt:lpstr>
      <vt:lpstr>fipezap</vt:lpstr>
      <vt:lpstr>Consulta - Sidra</vt:lpstr>
      <vt:lpstr>base_cub</vt:lpstr>
      <vt:lpstr>base_sinapi</vt:lpstr>
      <vt:lpstr>fipezap</vt:lpstr>
      <vt:lpstr>meses_cub</vt:lpstr>
      <vt:lpstr>meses_sinapi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Nunes Toscano</dc:creator>
  <cp:lastModifiedBy>Claudimar P. Marçal</cp:lastModifiedBy>
  <dcterms:created xsi:type="dcterms:W3CDTF">2015-04-08T19:27:04Z</dcterms:created>
  <dcterms:modified xsi:type="dcterms:W3CDTF">2016-08-11T13:17:56Z</dcterms:modified>
</cp:coreProperties>
</file>